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502" sheetId="2" r:id="rId2"/>
    <sheet name="SO 102" sheetId="3" r:id="rId3"/>
    <sheet name="SO 302" sheetId="4" r:id="rId4"/>
    <sheet name="SO 402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<sst xmlns="http://schemas.openxmlformats.org/spreadsheetml/2006/main" count="2110" uniqueCount="564">
  <si>
    <t>Aspe</t>
  </si>
  <si>
    <t>Rekapitulace ceny</t>
  </si>
  <si>
    <t>S632000472</t>
  </si>
  <si>
    <t>Zvýšení bezpečnosti na přejezdu P6311 v km 12,993 na trati Tábor - Bechyně</t>
  </si>
  <si>
    <t>ZŘ</t>
  </si>
  <si>
    <t>20221019-OTSKP2022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</si>
  <si>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</si>
  <si>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</si>
  <si>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</si>
  <si>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</si>
  <si>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</si>
  <si>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</si>
  <si>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</si>
  <si>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</si>
  <si>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</si>
  <si>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</si>
  <si>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502</t>
  </si>
  <si>
    <t>Úprava PZS přejezdu v km 12,993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</si>
  <si>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</si>
  <si>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</si>
  <si>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</si>
  <si>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</si>
  <si>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</si>
  <si>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</si>
  <si>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</si>
  <si>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</si>
  <si>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</si>
  <si>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</si>
  <si>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</si>
  <si>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</si>
  <si>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</si>
  <si>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</si>
  <si>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</si>
  <si>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</si>
  <si>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</si>
  <si>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</si>
  <si>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</si>
  <si>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</si>
  <si>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</si>
  <si>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</si>
  <si>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</si>
  <si>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</si>
  <si>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</si>
  <si>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</si>
  <si>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</si>
  <si>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502</t>
  </si>
  <si>
    <t>SD</t>
  </si>
  <si>
    <t>1</t>
  </si>
  <si>
    <t>Všeobecné položky</t>
  </si>
  <si>
    <t>P</t>
  </si>
  <si>
    <t>122935</t>
  </si>
  <si>
    <t/>
  </si>
  <si>
    <t>ODKOPÁVKY A PROKOPÁVKY OBECNÉ TŘ. III, ODVOZ DO 8KM</t>
  </si>
  <si>
    <t>M3</t>
  </si>
  <si>
    <t>2022_OTSKP</t>
  </si>
  <si>
    <t>PP</t>
  </si>
  <si>
    <t>VV</t>
  </si>
  <si>
    <t>TS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</si>
  <si>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</si>
  <si>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</si>
  <si>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</si>
  <si>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</si>
  <si>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PE110</t>
  </si>
  <si>
    <t>položka zahrnuje dodávku protlačovaného potrubí a veškeré pomocné práce (startovací zařízení, startovací a cílová jáma, opěrné a vodící bloky a pod.)</t>
  </si>
  <si>
    <t>701004</t>
  </si>
  <si>
    <t>VYHLEDÁVACÍ MARKER ZEMNÍ</t>
  </si>
  <si>
    <t>KUS</t>
  </si>
  <si>
    <t>viz TZ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</si>
  <si>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</si>
  <si>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4</t>
  </si>
  <si>
    <t>702212</t>
  </si>
  <si>
    <t>KABELOVÁ CHRÁNIČKA ZEMNÍ DN PŘES 100 MM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</si>
  <si>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</si>
  <si>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5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</si>
  <si>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</si>
  <si>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</si>
  <si>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</si>
  <si>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6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</si>
  <si>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</si>
  <si>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</si>
  <si>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</si>
  <si>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</t>
  </si>
  <si>
    <t>742H12</t>
  </si>
  <si>
    <t>KABEL NN ČTYŘ- A PĚTIŽÍLOVÝ CU S PLASTOVOU IZOLACÍ OD 4 DO 16 MM2</t>
  </si>
  <si>
    <t>viz 07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</si>
  <si>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</si>
  <si>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8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</si>
  <si>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</si>
  <si>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</si>
  <si>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</si>
  <si>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9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</si>
  <si>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</si>
  <si>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</si>
  <si>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</si>
  <si>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10</t>
  </si>
  <si>
    <t>747214</t>
  </si>
  <si>
    <t>CELKOVÁ PROHLÍDKA, ZKOUŠENÍ, MĚŘENÍ A VYHOTOVENÍ VÝCHOZÍ REVIZNÍ ZPRÁVY, PRO OBJEM IN - PŘÍPLATEK ZA KAŽDÝCH DALŠÍCH I ZAPOČATÝCH 500 TIS. KČ</t>
  </si>
  <si>
    <t>11</t>
  </si>
  <si>
    <t>747413</t>
  </si>
  <si>
    <t>MĚŘENÍ ZEMNÍCH ODPORŮ - ZEMNICÍ SÍTĚ DÉLKY PÁSKU DO 100 M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</si>
  <si>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</si>
  <si>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12</t>
  </si>
  <si>
    <t>75A131</t>
  </si>
  <si>
    <t>KABEL METALICKÝ DVOUPLÁŠŤOVÝ DO 12 PÁRŮ - DODÁVKA</t>
  </si>
  <si>
    <t>km/pár</t>
  </si>
  <si>
    <t>viz.07</t>
  </si>
  <si>
    <t>1. Položka obsahuje:    
 – dodání kabelů podle typu od výrobců včetně mimostaveništní dopravy    
2. Položka neobsahuje:    
 X    
3. Způsob měření:    
Měří se n-násobky páru vodičů na kilometr.</t>
  </si>
  <si>
    <t>13</t>
  </si>
  <si>
    <t>75A217</t>
  </si>
  <si>
    <t>ZATAŽENÍ A SPOJKOVÁNÍ KABELŮ DO 12 PÁRŮ - MONTÁŽ</t>
  </si>
  <si>
    <t>viz. 04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</si>
  <si>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</si>
  <si>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14</t>
  </si>
  <si>
    <t>75A311</t>
  </si>
  <si>
    <t>KABELOVÁ FORMA (UKONČENÍ KABELŮ) PRO KABELY ZABEZPEČOVACÍ DO 12 PÁRŮ</t>
  </si>
  <si>
    <t>viz. 06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</si>
  <si>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</si>
  <si>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15</t>
  </si>
  <si>
    <t>75B351</t>
  </si>
  <si>
    <t>KONTROLNÍ SKŘÍŇ S POMOCNÝMI TLAČÍTKY - DODÁVKA</t>
  </si>
  <si>
    <t>1. Položka obsahuje:    
 – dodání kompletního vnitřního zařízení podle typu určeného položkou včetně potřebného pomocného materiálu a jeho dopravy na místo určení    
 – pořízení kontrolní skříně s pomocnými tlačítky včetně pomocného materiálu a její dopravy do místa určení    
2. Položka neobsahuje:    
 X    
3. Způsob měření:    
Udává se počet kusů kompletní konstrukce nebo práce.</t>
  </si>
  <si>
    <t>16</t>
  </si>
  <si>
    <t>75B357</t>
  </si>
  <si>
    <t>KONTROLNÍ SKŘÍŇ S POMOCNÝMI TLAČÍTKY - MONTÁŽ</t>
  </si>
  <si>
    <t>17</t>
  </si>
  <si>
    <t>75B541</t>
  </si>
  <si>
    <t>SKŘÍŇ (STOJAN) VOLNÉ VAZBY - DODÁVKA</t>
  </si>
  <si>
    <t>1. Položka obsahuje:    
 – dodání kompletního vnitřního zařízení podle typu určeného položkou včetně přepěťových ochran, potřebného pomocného materiálu a jeho dopravy na místo určení    
 – pořízení příslušné skříně (stojanu) volné vazby vystrojené včetně pomocného materiálu a její dopravu do místa určení    
2. Položka neobsahuje:    
 X    
3. Způsob měření:    
Udává se počet kusů kompletní konstrukce nebo práce.</t>
  </si>
  <si>
    <t>18</t>
  </si>
  <si>
    <t>75B547</t>
  </si>
  <si>
    <t>SKŘÍŇ (STOJAN) VOLNÉ VAZBY - MONTÁŽ</t>
  </si>
  <si>
    <t>1. Položka obsahuje:    
 – usazení skříně (stojanu) volné vazby vystrojené na místě určení, osazení vnitřních prvků skříně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</si>
  <si>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19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</si>
  <si>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</si>
  <si>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</si>
  <si>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</si>
  <si>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20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</si>
  <si>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</si>
  <si>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</si>
  <si>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</si>
  <si>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21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</si>
  <si>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</si>
  <si>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</si>
  <si>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</si>
  <si>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22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</si>
  <si>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</si>
  <si>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</si>
  <si>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</si>
  <si>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23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</si>
  <si>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</si>
  <si>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</si>
  <si>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</si>
  <si>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24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</si>
  <si>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</si>
  <si>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</si>
  <si>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</si>
  <si>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25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</si>
  <si>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</si>
  <si>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</si>
  <si>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</si>
  <si>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26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</si>
  <si>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</si>
  <si>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</si>
  <si>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</si>
  <si>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</si>
  <si>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</si>
  <si>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</si>
  <si>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</si>
  <si>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28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</si>
  <si>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</si>
  <si>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</si>
  <si>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</si>
  <si>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</si>
  <si>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</si>
  <si>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</si>
  <si>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</si>
  <si>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30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</si>
  <si>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</si>
  <si>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</si>
  <si>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</si>
  <si>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31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</si>
  <si>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</si>
  <si>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</si>
  <si>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</si>
  <si>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</si>
  <si>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</si>
  <si>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</si>
  <si>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</si>
  <si>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</si>
  <si>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75D211</t>
  </si>
  <si>
    <t>VÝSTRAŽNÍK SE ZÁVOROU, 1 SKŘÍŇ - DODÁVKA</t>
  </si>
  <si>
    <t>viz. TZ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</si>
  <si>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</si>
  <si>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34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</si>
  <si>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</si>
  <si>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</si>
  <si>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</si>
  <si>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35</t>
  </si>
  <si>
    <t>75D261</t>
  </si>
  <si>
    <t>PŘEJEZDNÍK - DODÁVKA</t>
  </si>
  <si>
    <t>VIZ 03</t>
  </si>
  <si>
    <t>1. Položka obsahuje:    
 – dodávka přejezdníku podle jeho typu a potřebného pomocného materiálu a dopravy do staveništního skladu    
 – dodávku přejezdníku včetně pomocného materiálu, dopravu do místa určení    
2. Položka neobsahuje:    
 X    
3. Způsob měření:    
Udává se počet kusů kompletní konstrukce nebo práce.</t>
  </si>
  <si>
    <t>36</t>
  </si>
  <si>
    <t>75D267</t>
  </si>
  <si>
    <t>PŘEJEZDNÍK - MONTÁŽ</t>
  </si>
  <si>
    <t>1. Položka obsahuje:    
 – výkop jámy pro betonový základ    
 – usazení betonového základu, montáž přejezdníku, připojení na kabelové rozvody    
 – montáž přejezdníku se všemi pomocnými a doplňujícími pracemi a součástmi, případné použití mechanizmů, včetně dopravy ze skladu k místu montáže    
 – zapojení kabelových forem (včetně měření a zapojení po měření)    
2. Položka neobsahuje:    
 X    
3. Způsob měření:    
Udává se počet kusů kompletní konstrukce nebo práce.</t>
  </si>
  <si>
    <t>37</t>
  </si>
  <si>
    <t>75E137</t>
  </si>
  <si>
    <t>PŘEZKOUŠENÍ VLAKOVÝCH CEST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</si>
  <si>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</si>
  <si>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38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</si>
  <si>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</si>
  <si>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</si>
  <si>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</si>
  <si>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39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</si>
  <si>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</si>
  <si>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</si>
  <si>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</si>
  <si>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40</t>
  </si>
  <si>
    <t>75I322</t>
  </si>
  <si>
    <t>KABEL ZEMNÍ DVOUPLÁŠŤOVÝ S PANCÍŘEM PRŮMĚRU ŽÍLY 0,8 MM DO 25XN</t>
  </si>
  <si>
    <t>km/čtyři</t>
  </si>
  <si>
    <t>viz 06</t>
  </si>
  <si>
    <t>1. Položka obsahuje:    
 – dodávku specifikované kabelizace včetně potřebného drobného montážního materiálu    
 – náklady na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</si>
  <si>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41</t>
  </si>
  <si>
    <t>75I32X</t>
  </si>
  <si>
    <t>KABEL ZEMNÍ DVOUPLÁŠŤOVÝ S PANCÍŘEM PRŮMĚRU ŽÍLY 0,8 MM - MONTÁŽ</t>
  </si>
  <si>
    <t>42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</si>
  <si>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</si>
  <si>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</si>
  <si>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</si>
  <si>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43</t>
  </si>
  <si>
    <t>75I91X</t>
  </si>
  <si>
    <t>OPTOTRUBKA HDPE - MONTÁŽ</t>
  </si>
  <si>
    <t>44</t>
  </si>
  <si>
    <t>75ID11</t>
  </si>
  <si>
    <t>PLASTOVÁ ZEMNÍ KOMORA PRO ULOŽENÍ REZERVY - DODÁVKA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</si>
  <si>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</si>
  <si>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45</t>
  </si>
  <si>
    <t>75ID1X</t>
  </si>
  <si>
    <t>PLASTOVÁ ZEMNÍ KOMORA PRO ULOŽENÍ REZERVY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</si>
  <si>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</si>
  <si>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46</t>
  </si>
  <si>
    <t>75IEC1</t>
  </si>
  <si>
    <t>VENKOVNÍ TELEFONNÍ OBJEKT NA SLOUPKU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</si>
  <si>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</si>
  <si>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47</t>
  </si>
  <si>
    <t>75K631</t>
  </si>
  <si>
    <t>AKUMULÁTOROVÁ BATERIE DO 1000 VAH - DODÁVKA</t>
  </si>
  <si>
    <t>48</t>
  </si>
  <si>
    <t>75K63X</t>
  </si>
  <si>
    <t>AKUMULÁTOROVÁ BATERIE DO 1000 VAH - MONTÁŽ</t>
  </si>
  <si>
    <t>49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</si>
  <si>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</si>
  <si>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</si>
  <si>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</si>
  <si>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50</t>
  </si>
  <si>
    <t>923381</t>
  </si>
  <si>
    <t>VZDÁLENOSTNÍ UPOZORŇOVADLO - ZÁKLADNÍ TABULE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</si>
  <si>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</si>
  <si>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51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</si>
  <si>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</si>
  <si>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</si>
  <si>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</si>
  <si>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52</t>
  </si>
  <si>
    <t>75A151</t>
  </si>
  <si>
    <t>KABEL METALICKÝ SE STÍNĚNÍM DO 12 PÁRŮ - DODÁVKA</t>
  </si>
  <si>
    <t>KMPÁR</t>
  </si>
  <si>
    <t>53</t>
  </si>
  <si>
    <t>75A237</t>
  </si>
  <si>
    <t>ZATAŽENÍ A SPOJKOVÁNÍ KABELŮ SE STÍNĚNÍM DO 12 PÁRŮ - MONTÁŽ</t>
  </si>
  <si>
    <t>54</t>
  </si>
  <si>
    <t>015113</t>
  </si>
  <si>
    <t>POPLATKY ZA LIKVIDACŮ ODPADŮ NEKONTAMINOVANÝCH - 17 05 04 VYTĚŽENÉ ZEMINY A HORNINY - III. TŘÍDA TĚŽITELNOSTI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</si>
  <si>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</si>
  <si>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</si>
  <si>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55</t>
  </si>
  <si>
    <t>R02940</t>
  </si>
  <si>
    <t>VYPRACOVÁNÍ REALIZAČNÍ DOKUMENTACE</t>
  </si>
  <si>
    <t>KPL</t>
  </si>
  <si>
    <t>[bez vazby na CS]</t>
  </si>
  <si>
    <t>zahrnuje veškeré náklady spojené s objednatelem požadovanými pracemi</t>
  </si>
  <si>
    <t>D.2.1.1.1</t>
  </si>
  <si>
    <t>Železniční svršek</t>
  </si>
  <si>
    <t xml:space="preserve">  SO 102</t>
  </si>
  <si>
    <t>Železniční svršek a spodek P6311</t>
  </si>
  <si>
    <t>SO 102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</si>
  <si>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</si>
  <si>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</si>
  <si>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</si>
  <si>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</si>
  <si>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Skládkování výkopu zeminy</t>
  </si>
  <si>
    <t>117.821m3*1800kg/m3=212.078t</t>
  </si>
  <si>
    <t>015150</t>
  </si>
  <si>
    <t>POPLATKY ZA LIKVIDACŮ ODPADŮ NEKONTAMINOVANÝCH - 17 05 08 ŠTĚRK Z KOLEJIŠTĚ (ODPAD PO RECYKLACI)</t>
  </si>
  <si>
    <t>Skládkování veškerého vytěženého štěrku</t>
  </si>
  <si>
    <t>64.050m3*2500kg/m3=160.125t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</si>
  <si>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</si>
  <si>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015210</t>
  </si>
  <si>
    <t>POPLATKY ZA LIKVIDACŮ ODPADŮ NEKONTAMINOVANÝCH - 17 01 01 ŽELEZNIČNÍ PRAŽCE BETONOVÉ</t>
  </si>
  <si>
    <t>Skládková vyzískaných betonových pražců</t>
  </si>
  <si>
    <t>47.200m/0,675m*250,000kg=17.481t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</si>
  <si>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</si>
  <si>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Zemní práce</t>
  </si>
  <si>
    <t>123736</t>
  </si>
  <si>
    <t>ODKOP PRO SPOD STAVBU SILNIC A ŽELEZNIC TŘ. I, ODVOZ DO 12KM</t>
  </si>
  <si>
    <t>Výkop pro zřízení vrstev ZKPP</t>
  </si>
  <si>
    <t>17.200m*3.500m2+30.000m*1.800=114.200m3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</si>
  <si>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</si>
  <si>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</t>
  </si>
  <si>
    <t>HLOUBENÍ RÝH ŠÍŘ DO 2M PAŽ I NEPAŽ TŘ. I</t>
  </si>
  <si>
    <t>Výkop pro svodné potrubí</t>
  </si>
  <si>
    <t>31.655m*0.500m*0.750m=11.871m3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</si>
  <si>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</si>
  <si>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13373</t>
  </si>
  <si>
    <t>HLOUBENÍ ŠACHET ZAPAŽ I NEPAŽ TŘ. I</t>
  </si>
  <si>
    <t>Výkop pro zřízení šachet</t>
  </si>
  <si>
    <t>3*0.750m*1m^2=2.250m3</t>
  </si>
  <si>
    <t>Zásyp rýhy svodného potrubí a jam pro zřízení šachet</t>
  </si>
  <si>
    <t>2.000m3+10.000m3=12.000m3</t>
  </si>
  <si>
    <t>18110</t>
  </si>
  <si>
    <t>ÚPRAVA PLÁNĚ SE ZHUTNĚNÍM V HORNINĚ TŘ. I</t>
  </si>
  <si>
    <t>M2</t>
  </si>
  <si>
    <t>Úprava zemní pláně pod kolejí</t>
  </si>
  <si>
    <t>47.200m*6.2m=292.640m2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</si>
  <si>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</si>
  <si>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</si>
  <si>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</si>
  <si>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</si>
  <si>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Vyloženbíé rýhy trativodu geotextilií</t>
  </si>
  <si>
    <t>47.200m*1.900m=89.680m2</t>
  </si>
  <si>
    <t>položka zahrnuje dodávku předepsané geotextilie, mimostaveništní a vnitrostaveništní dopravu a její uložení včetně potřebných přesahů (nezapočítávají se do výměry)</t>
  </si>
  <si>
    <t>21264</t>
  </si>
  <si>
    <t>TRATIVODY KOMPLET Z TRUB Z PLAST HMOT DN DO 200MM</t>
  </si>
  <si>
    <t>Vybudování tativodů</t>
  </si>
  <si>
    <t>47.200 m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</si>
  <si>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</si>
  <si>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27231</t>
  </si>
  <si>
    <t>ZÁKLADY Z PROSTÉHO BETONU</t>
  </si>
  <si>
    <t>Základy pro uložení lomového kamene u vyústění svodného potrubí</t>
  </si>
  <si>
    <t>2.800m2*0.05m=0.140m3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</si>
  <si>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</si>
  <si>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Komunikace</t>
  </si>
  <si>
    <t>501101</t>
  </si>
  <si>
    <t>ZŘÍZENÍ KONSTRUKČNÍ VRSTVY TĚLESA ŽELEZNIČNÍHO SPODKU ZE ŠTĚRKODRTI NOVÉ</t>
  </si>
  <si>
    <t>Zřízení vrstvy KPP ze štěrkodrti fr. 0/32</t>
  </si>
  <si>
    <t>47.200m*6.200m*0.200m=58.528m3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</si>
  <si>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</si>
  <si>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</si>
  <si>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</si>
  <si>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</si>
  <si>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17.200m*5.6.200m*0.300m=31.992m3</t>
  </si>
  <si>
    <t>1. Položka obsahuje:    
 – nákup a dodání materiálů pro uvedenou stabilizaci v požadované kvalitě podle zadávací dokumentace, včetně pojiva    
 – očištění podkladu případně zřízení spojovací vrstvy    
 – uložení materiálů pro stabilizaci dle předepsaného technologického předpisu    
 – zřízení vrstvy na místě nebo z dovezeného materiálu (z mísícího centra), bez rozlišení šířky, pokládání vrstvy po etapách, příp.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včetně klimatických opatření    
 – ztížení v okolí vedení, konstrukcí a objektů a jejich dočasné zajištění    
 – ztížení provádění vč. hutnění ve ztížených podmínkách a stísněných prostorech    
 – úpravu povrchu vrstvy    
2. Položka neobsahuje:    
 X    
3. Způsob měření:    
Měří se metr krychlový.</t>
  </si>
  <si>
    <t>502941</t>
  </si>
  <si>
    <t>ZŘÍZENÍ KONSTRUKČNÍ VRSTVY TĚLESA ŽELEZNIČNÍHO SPODKU Z GEOTEXTILIE</t>
  </si>
  <si>
    <t>Zřízení vrstvy ZKPP z filtrační a separační geotextilie</t>
  </si>
  <si>
    <t>17.200m*6.200m=106.640m2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</si>
  <si>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</si>
  <si>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</si>
  <si>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</si>
  <si>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 ze štěřku fr. 0/32</t>
  </si>
  <si>
    <t>47.200m*2.250m2=106.200m3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</si>
  <si>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</si>
  <si>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</si>
  <si>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</si>
  <si>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Doplnění kameniva pro směrové a výškové vyrovnání</t>
  </si>
  <si>
    <t>111.000m*0.300m2=33.300m3</t>
  </si>
  <si>
    <t>528352</t>
  </si>
  <si>
    <t>KOLEJ 49 E1, ROZD. "U", BEZSTYKOVÁ, PR. BET. BEZPODKLADNICOVÝ, UP. PRUŽNÉ</t>
  </si>
  <si>
    <t>Zřízení nového kolejového roštu</t>
  </si>
  <si>
    <t>47.200m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</si>
  <si>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</si>
  <si>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</si>
  <si>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</si>
  <si>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>Podbití koleje</t>
  </si>
  <si>
    <t>158.200m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</si>
  <si>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</si>
  <si>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545121</t>
  </si>
  <si>
    <t>SVAR KOLEJNIC (STEJNÉHO TVARU) 49 E1, T JEDNOTLIVĚ</t>
  </si>
  <si>
    <t>Navaření vyměněného kolejové pole na stávající kolej</t>
  </si>
  <si>
    <t>4ks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</si>
  <si>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</si>
  <si>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Potrubí</t>
  </si>
  <si>
    <t>87433</t>
  </si>
  <si>
    <t>POTRUBÍ Z TRUB PLASTOVÝCH ODPADNÍCH DN DO 150MM</t>
  </si>
  <si>
    <t>Svodné potrubí</t>
  </si>
  <si>
    <t>31.655m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</si>
  <si>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</si>
  <si>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894846</t>
  </si>
  <si>
    <t>ŠACHTY KANALIZAČNÍ PLASTOVÉ D 400MM</t>
  </si>
  <si>
    <t>Šachty trativodu a svodného potrubí</t>
  </si>
  <si>
    <t>3ks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</si>
  <si>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</si>
  <si>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práce</t>
  </si>
  <si>
    <t>918512</t>
  </si>
  <si>
    <t>ČELA PROPUSTU Z KAMENE NA MC</t>
  </si>
  <si>
    <t>Odláždění vyústění trubky</t>
  </si>
  <si>
    <t>0.300 m3</t>
  </si>
  <si>
    <t>Položka zahrnuje:    
zdivo z lomového kamen na MC ve tvaru, předepsaným zadávací dokumentací    
vyspárování zdiva MC</t>
  </si>
  <si>
    <t>921930</t>
  </si>
  <si>
    <t>ANTIKOROZNÍ PROVEDENÍ UPEVŇOVADEL A JINÉHO DROBNÉHO KOLEJIVA</t>
  </si>
  <si>
    <t>Ošetření upevnění a drobného kolejova v místě přejezdu antikorozní úpravou</t>
  </si>
  <si>
    <t>17.200m</t>
  </si>
  <si>
    <t>(Položka je příplatkovou jakožto materiálový rozdíl oproti standardnímu upevnění. Samostatně ji tedy nelze použít.)    
1. Položka obsahuje:    
 – antikorozní provedení určených částí upevnění žárovým zinkováním nebo jiným vhodným způsobem ve výrobním závodu    
 – příplatky za ztížené podmínky vyskytující se při zřízení kolejových vah, např. za překážky na straně koleje apod.    
2. Položka neobsahuje:    
 – dodávku materiálu, je součástí položek zřízení koleje nebo přejezdu    
3. Způsob měření:    
Měří se metr délkový.</t>
  </si>
  <si>
    <t>965021</t>
  </si>
  <si>
    <t>ODSTRANĚNÍ KOLEJOVÉHO LOŽE A DRÁŽNÍCH STEZEK - ODVOZ NA SKLÁDKU</t>
  </si>
  <si>
    <t>M3KM</t>
  </si>
  <si>
    <t>Odtěžení kolejového lože pod demontovaným kolejovým polem</t>
  </si>
  <si>
    <t>47.2m*1.500m2*12.000km=849.600m3km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</si>
  <si>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</si>
  <si>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</si>
  <si>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</si>
  <si>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Demontáž kolejového pole v místě přejezdu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</si>
  <si>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</si>
  <si>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966345</t>
  </si>
  <si>
    <t>BOURÁNÍ PROPUSTŮ Z TRUB DN DO 300MM</t>
  </si>
  <si>
    <t>Demolice stávajícího zatrubnění</t>
  </si>
  <si>
    <t>5.000m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</si>
  <si>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    
- nezahrnuje bourání čel, vtokových a výtokových jímek, odstranění zábradlí</t>
  </si>
  <si>
    <t>D.2.1.3</t>
  </si>
  <si>
    <t>Železniční přejezdy</t>
  </si>
  <si>
    <t xml:space="preserve">  SO 302</t>
  </si>
  <si>
    <t>Železniční přejezd P6311</t>
  </si>
  <si>
    <t>SO 302</t>
  </si>
  <si>
    <t>015130</t>
  </si>
  <si>
    <t>POPLATKY ZA LIKVIDACI ODPADŮ NEKONTAMINOVANÝCH - 17 03 02 VYBOURANÝ ASFALTOVÝ BETON BEZ DEHTU</t>
  </si>
  <si>
    <t>Uložení vybouraného asfaltu z vozovky</t>
  </si>
  <si>
    <t>(32.080m2+38.406m2)*0.1m*2200km/m3=15.507t</t>
  </si>
  <si>
    <t>1. Položka obsahuje:        
 – veškeré poplatky provozovateli skládky, recyklační linky nebo jiného zařízení na zpracování nebo likvidaci odpadů související s převzetím, uložením, zpracováním nebo likvidací odpadu        
2. Položka neobsahuje:        
 – náklady spojené s dopravou odpadu z místa stavby na místo převzetí provozovatelem skládky, recyklační linky nebo jiného zařízení na zpracování nebo likvidaci odpadů        
3. Způsob měření:        
Tunou se rozumí hmotnost odpadu vytříděného v souladu se zákonem č. 185/2001 Sb., o nakládání s odpady, v platném znění.</t>
  </si>
  <si>
    <t>015330</t>
  </si>
  <si>
    <t>POPLATKY ZA LIKVIDACI ODPADŮ NEKONTAMINOVANÝCH - 17 05 04 KAMENNÁ SUŤ</t>
  </si>
  <si>
    <t>Uložení vybouraných podkladních vrstev vozovky</t>
  </si>
  <si>
    <t>(32.080m2+38.406m2)*0.35m*1800km/m3=44.406t</t>
  </si>
  <si>
    <t>Zemní pláce</t>
  </si>
  <si>
    <t>113436</t>
  </si>
  <si>
    <t>ODSTRAN KRYTU ZPEVNĚNÝCH PLOCH S ASFALT POJIVEM VČET PODKLADU, ODVOZ DO 12KM</t>
  </si>
  <si>
    <t>Vybourání krytu komunikace</t>
  </si>
  <si>
    <t>(32.080m2+38.406m2)*0.45m=31.719m3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</si>
  <si>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</si>
  <si>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ÚPRAVA PLÁNĚ SE ZHUTNĚNÍM V HORNINĚ TŘ. 1-4</t>
  </si>
  <si>
    <t>Úprava zemní pláně pod pozemní komunikací</t>
  </si>
  <si>
    <t>26.114m2+32.799m2=58.912m2</t>
  </si>
  <si>
    <t>56110</t>
  </si>
  <si>
    <t>PODKLADNÍ BETON</t>
  </si>
  <si>
    <t>Podkladní beton C25/30 pod příčný odvodňovací žlab</t>
  </si>
  <si>
    <t>0.110m2*5m=0.550m3</t>
  </si>
  <si>
    <t>- dodání směsi v požadované kvalitě        
- očištění podkladu        
- uložení směsi dle předepsaného technologického předpisu a zhutnění vrstvy v předepsané tloušťce        
- zřízení vrstvy bez rozlišení šířky, pokládání vrstvy po etapách, včetně pracovních spar a spojů        
- úpravu napojení, ukončení        
- úpravu dilatačních spar včetně předepsané výztuže        
- nezahrnuje postřiky, nátěry        
- nezahrnuje úpravu povrchu krytu</t>
  </si>
  <si>
    <t>Podkladní beton C30/37 z boku příčného odvodňovací žlab</t>
  </si>
  <si>
    <t>2*0.041m2*5m=0.410m3</t>
  </si>
  <si>
    <t>56313</t>
  </si>
  <si>
    <t>VOZOVKOVÉ VRSTVY Z MECHANICKY ZPEVNĚNÉHO KAMENIVA TL. DO 150MM</t>
  </si>
  <si>
    <t>Podkladní vrstva mechanicky zpevněného kameniva do pozemní komunikace</t>
  </si>
  <si>
    <t>25.274m2+32.030m2=57.304m3</t>
  </si>
  <si>
    <t>- dodání kameniva předepsané kvality a zrnitosti        
- rozprostření a zhutnění vrstvy v předepsané tloušťce        
- zřízení vrstvy bez rozlišení šířky, pokládání vrstvy po etapách        
- nezahrnuje postřiky, nátěry</t>
  </si>
  <si>
    <t>56334</t>
  </si>
  <si>
    <t>VOZOVKOVÉ VRSTVY ZE ŠTĚRKODRTI TL. DO 200MM</t>
  </si>
  <si>
    <t>Podkladní vrstva štěrkodrti do pozemní komunikace</t>
  </si>
  <si>
    <t>572143</t>
  </si>
  <si>
    <t>INFILTRAČNÍ POSTŘIK Z EMULZE DO 2,0KG/M2</t>
  </si>
  <si>
    <t>Infiltrační postřík do pozemní komunikace</t>
  </si>
  <si>
    <t>- dodání všech předepsaných materiálů pro postřiky v předepsaném množství        
- provedení dle předepsaného technologického předpisu        
- zřízení vrstvy bez rozlišení šířky, pokládání vrstvy po etapách        
- úpravu napojení, ukončení</t>
  </si>
  <si>
    <t>572223</t>
  </si>
  <si>
    <t>SPOJOVACÍ POSTŘIK Z EMULZE DO 1,0KG/M2</t>
  </si>
  <si>
    <t>pojovací postřik do pozemní komunikace</t>
  </si>
  <si>
    <t>574A33</t>
  </si>
  <si>
    <t>ASFALTOVÝ BETON PRO OBRUSNÉ VRSTVY ACO 11 TL. 40MM</t>
  </si>
  <si>
    <t>Kryt vozovky pozemní komunikace</t>
  </si>
  <si>
    <t>- dodání směsi v požadované kvalitě        
- očištění podkladu        
- uložení směsi dle předepsaného technologického předpisu, zhutnění vrstvy v předepsané tloušťce        
- zřízení vrstvy bez rozlišení šířky, pokládání vrstvy po etapách, včetně pracovních spar a spojů        
- úpravu napojení, ukončení podél obrubníků, dilatačních zařízení, odvodňovacích proužků, odvodňovačů, vpustí, šachet a pod.        
- nezahrnuje postřiky, nátěry        
- nezahrnuje těsnění podél obrubníků, dilatačních zařízení, odvodňovacích proužků, odvodňovačů, vpustí, šachet a pod.</t>
  </si>
  <si>
    <t>574C05</t>
  </si>
  <si>
    <t>ASFALTOVÝ BETON PRO LOŽNÍ VRSTVY ACL 16</t>
  </si>
  <si>
    <t>(25.274m2+32.030m2)*0.06m=3.438m3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</si>
  <si>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</si>
  <si>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58920</t>
  </si>
  <si>
    <t>VÝPLŇ SPAR MODIFIKOVANÝM ASFALTEM</t>
  </si>
  <si>
    <t>Výplň prostoru mezi závěrnou zídkou a pozemní komunikací</t>
  </si>
  <si>
    <t>2*4.3459m=8.692m</t>
  </si>
  <si>
    <t>položka zahrnuje:        
- dodávku předepsaného materiálu        
- vyčištění a výplň spar tímto materiálem</t>
  </si>
  <si>
    <t>Ostatní konstrukce a práce</t>
  </si>
  <si>
    <t>91400</t>
  </si>
  <si>
    <t>DOČASNÉ ZAKRYTÍ NEBO OTOČENÍ STÁVAJÍCÍCH DOPRAVNÍCH ZNAČEK</t>
  </si>
  <si>
    <t>Zakrytí stávajících dopravních značek</t>
  </si>
  <si>
    <t>10ks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</si>
  <si>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</si>
  <si>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914129</t>
  </si>
  <si>
    <t>DOPRAV ZNAČKY ZÁKLAD VEL OCEL FÓLIE TŘ 1 - NÁJEMNÉ</t>
  </si>
  <si>
    <t>KSDEN</t>
  </si>
  <si>
    <t>Značení objízdné trasy</t>
  </si>
  <si>
    <t>14den*17ks=238ksden</t>
  </si>
  <si>
    <t>položka zahrnuje sazbu za pronájem dopravních značek a zařízení, počet jednotek je určen jako součin počtu značek a počtu dní použití</t>
  </si>
  <si>
    <t>915211</t>
  </si>
  <si>
    <t>VODOROVNÉ DOPRAVNÍ ZNAČENÍ PLASTEM HLADKÉ - DODÁVKA A POKLÁDKA</t>
  </si>
  <si>
    <t>Doplnění VDZ V4</t>
  </si>
  <si>
    <t>(6.628m+8.193m)*0.25m*2=7.411m2</t>
  </si>
  <si>
    <t>položka zahrnuje:        
- dodání a pokládku nátěrového materiálu (měří se pouze natíraná plocha)        
- předznačení a reflexní úpravu</t>
  </si>
  <si>
    <t>921112</t>
  </si>
  <si>
    <t>ŽELEZNIČNÍ PŘEJEZD CELOPRYŽOVÝ NA BETONOVÝCH PRAŽCÍCH</t>
  </si>
  <si>
    <t>Dodávka a montáž celopryžové přejezdová konstrukce</t>
  </si>
  <si>
    <t>26.309m2</t>
  </si>
  <si>
    <t>1. Položka obsahuje:        
 – úpravu a hutnění podloží přejezdové konstrukce        
 – dodávku přejezdové konstrukce s veškerými prvky a částmi daného typu přejezdové konstrukce včetně závěrných zídek a jejich betonového základu dle odpovídajících vzorových listů a TKP        
 – montáž přejezdové konstrukce z dílů a součástí na místě při přerušení železničního a silničního provozu        
 – speciální montážní nářadí, závěsné zařízení        
 – ochranné náběhy, koncové i mezilehlé zarážky, podélnou fixaci atd.        
 – příplatky za ztížené podmínky vyskytující se při zřízení přejezdu, např. za překážky na straně koleje ap.        
2. Položka neobsahuje:        
 – zřízení, pronájem a odstranění dopravního značení objízdné trasy        
 – úpravy koleje (např. posun pražců, doplnění kolejového lože, směrová a výšková úprava)        
 – silniční panely v přechodu těles a prefabrikované základy pod závěrnými zídkami        
 – prahovou vpusť        
3. Způsob měření:        
Měří se půdorysná plocha (pojízdná nebo pochozí) vlastní 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</si>
  <si>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</si>
  <si>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</si>
  <si>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Příčný odvodńovací žlab</t>
  </si>
  <si>
    <t>5m</t>
  </si>
  <si>
    <t>položka zahrnuje:        
-dodávku a uložení dílců žlabu z předepsaného materiálu předepsaných rozměrů včetně mříže        
- spárování, úpravy vtoku a výtoku        
- nezahrnuje nutné zemní práce, předepsané lože, obetonování        
- měří se v metrech běžných délky osy žlabu, odečítají se čistící kusy a vpustě</t>
  </si>
  <si>
    <t>965311</t>
  </si>
  <si>
    <t>ROZEBRÁNÍ PŘEJEZDU, PŘECHODU Z DÍLCŮ</t>
  </si>
  <si>
    <t>Demontáž stávající konstrukce</t>
  </si>
  <si>
    <t>7.8m2</t>
  </si>
  <si>
    <t>1. Položka obsahuje:        
 – rozebrání železničního přejezdu nebo přechodu do součástí včetně hrubého očištění        
 – naložení vybouraného materiálu na dopravní prostředek        
 – příplatky za ztížené podmínky při práci v kolejišti, např. za překážky na straně koleje apod.        
2. Položka neobsahuje:        
 – náklady na zřízení a odstranění dopravního značení objízdné trasy        
 – odvoz vybouraného materiálu do skladu nebo na likvidaci        
 – poplatky za likvidaci odpadů, nacení se položkami ze ssd 0        
3. Způsob měření:        
Měří se půdorysná plocha (pojízdná nebo pochozí) vlastní přejezdové konstrukce tvořené daným systémem. kolejnice a žlábky se z plochy neodečítají. Do plochy se nezapočítávají ochranné klíny, prahové vpusti apod.</t>
  </si>
  <si>
    <t>D.2.3.6</t>
  </si>
  <si>
    <t>Rozvodny vn, nn, osvětlení a dálkové ovládání odpojovačů</t>
  </si>
  <si>
    <t xml:space="preserve">  SO 402</t>
  </si>
  <si>
    <t>Přípojka NN</t>
  </si>
  <si>
    <t>SO 402</t>
  </si>
  <si>
    <t>75IG51</t>
  </si>
  <si>
    <t>VEDENÍ UZEMŇOVACÍ V ZEMI Z FEZN DRÁTU DO 120 MM2</t>
  </si>
  <si>
    <t>75IG5X</t>
  </si>
  <si>
    <t>VEDENÍ UZEMŇOVACÍ V ZEMI Z FEZN DRÁTU DO 120 MM2 - MONTÁŽ</t>
  </si>
  <si>
    <t>742H23</t>
  </si>
  <si>
    <t>KABEL NN ČTYŘ- A PĚTIŽÍLOVÝ AL S PLASTOVOU IZOLACÍ OD 25 DO 50 MM2</t>
  </si>
  <si>
    <t>viz 03</t>
  </si>
  <si>
    <t>742H22</t>
  </si>
  <si>
    <t>KABEL NN ČTYŘ- A PĚTIŽÍLOVÝ AL S PLASTOVOU IZOLACÍ OD 4 DO 16 MM2</t>
  </si>
  <si>
    <t>742H21</t>
  </si>
  <si>
    <t>KABEL NN ČTYŘ- A PĚTIŽÍLOVÝ AL S PLASTOVOU IZOLACÍ DO 2,5 MM2</t>
  </si>
  <si>
    <t>742L21</t>
  </si>
  <si>
    <t>UKONČENÍ DVOU AŽ PĚTIŽÍLOVÉHO KABELU KABELOVOU SPOJKOU DO 2,5 MM2</t>
  </si>
  <si>
    <t>742L23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</si>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</sst>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502'!K8+'PS 502'!M8</f>
      </c>
      <c s="14">
        <f>C11*0.21</f>
      </c>
      <c s="14">
        <f>C11+D11</f>
      </c>
      <c s="13">
        <f>'PS 502'!T7</f>
      </c>
    </row>
    <row r="12" spans="1:6" ht="12.75">
      <c r="A12" s="11" t="s">
        <v>282</v>
      </c>
      <c s="12" t="s">
        <v>283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284</v>
      </c>
      <c s="12" t="s">
        <v>285</v>
      </c>
      <c s="14">
        <f>'SO 102'!K8+'SO 102'!M8</f>
      </c>
      <c s="14">
        <f>C13*0.21</f>
      </c>
      <c s="14">
        <f>C13+D13</f>
      </c>
      <c s="13">
        <f>'SO 102'!T7</f>
      </c>
    </row>
    <row r="14" spans="1:6" ht="12.75">
      <c r="A14" s="11" t="s">
        <v>419</v>
      </c>
      <c s="12" t="s">
        <v>420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421</v>
      </c>
      <c s="12" t="s">
        <v>422</v>
      </c>
      <c s="14">
        <f>'SO 302'!K8+'SO 302'!M8</f>
      </c>
      <c s="14">
        <f>C15*0.21</f>
      </c>
      <c s="14">
        <f>C15+D15</f>
      </c>
      <c s="13">
        <f>'SO 302'!T7</f>
      </c>
    </row>
    <row r="16" spans="1:6" ht="12.75">
      <c r="A16" s="11" t="s">
        <v>509</v>
      </c>
      <c s="12" t="s">
        <v>510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511</v>
      </c>
      <c s="12" t="s">
        <v>512</v>
      </c>
      <c s="14">
        <f>'SO 402'!K8+'SO 402'!M8</f>
      </c>
      <c s="14">
        <f>C17*0.21</f>
      </c>
      <c s="14">
        <f>C17+D17</f>
      </c>
      <c s="13">
        <f>'SO 402'!T7</f>
      </c>
    </row>
    <row r="18" spans="1:6" ht="12.75">
      <c r="A18" s="11" t="s">
        <v>531</v>
      </c>
      <c s="12" t="s">
        <v>532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533</v>
      </c>
      <c s="12" t="s">
        <v>532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463.365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56</v>
      </c>
      <c r="E16" s="40" t="s">
        <v>51</v>
      </c>
    </row>
    <row r="17" spans="1:5" ht="25.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67</v>
      </c>
    </row>
    <row r="21" spans="1:5" ht="114.75">
      <c r="A21" t="s">
        <v>57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61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02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61</v>
      </c>
      <c s="37">
        <v>1500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76</v>
      </c>
    </row>
    <row r="30" spans="1:16" ht="12.75">
      <c r="A30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66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02">
      <c r="A33" t="s">
        <v>57</v>
      </c>
      <c r="E33" s="39" t="s">
        <v>80</v>
      </c>
    </row>
    <row r="34" spans="1:16" ht="12.75">
      <c r="A34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61</v>
      </c>
      <c s="37">
        <v>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84</v>
      </c>
    </row>
    <row r="37" spans="1:5" ht="89.25">
      <c r="A37" t="s">
        <v>57</v>
      </c>
      <c r="E37" s="39" t="s">
        <v>85</v>
      </c>
    </row>
    <row r="38" spans="1:16" ht="12.75">
      <c r="A38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27.5">
      <c r="A41" t="s">
        <v>57</v>
      </c>
      <c r="E41" s="39" t="s">
        <v>89</v>
      </c>
    </row>
    <row r="42" spans="1:16" ht="25.5">
      <c r="A42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67</v>
      </c>
    </row>
    <row r="45" spans="1:5" ht="114.75">
      <c r="A45" t="s">
        <v>57</v>
      </c>
      <c r="E45" s="39" t="s">
        <v>93</v>
      </c>
    </row>
    <row r="46" spans="1:16" ht="38.25">
      <c r="A46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66</v>
      </c>
      <c s="37">
        <v>14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67</v>
      </c>
    </row>
    <row r="49" spans="1:5" ht="114.75">
      <c r="A49" t="s">
        <v>57</v>
      </c>
      <c r="E49" s="39" t="s">
        <v>93</v>
      </c>
    </row>
    <row r="50" spans="1:16" ht="12.75">
      <c r="A50" t="s">
        <v>49</v>
      </c>
      <c s="34" t="s">
        <v>97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67</v>
      </c>
    </row>
    <row r="53" spans="1:5" ht="76.5">
      <c r="A53" t="s">
        <v>57</v>
      </c>
      <c r="E53" s="39" t="s">
        <v>100</v>
      </c>
    </row>
    <row r="54" spans="1:16" ht="12.75">
      <c r="A54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1.607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105</v>
      </c>
    </row>
    <row r="57" spans="1:5" ht="76.5">
      <c r="A57" t="s">
        <v>57</v>
      </c>
      <c r="E57" s="39" t="s">
        <v>106</v>
      </c>
    </row>
    <row r="58" spans="1:16" ht="12.75">
      <c r="A58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104</v>
      </c>
      <c s="37">
        <v>1.607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110</v>
      </c>
    </row>
    <row r="61" spans="1:5" ht="204">
      <c r="A61" t="s">
        <v>57</v>
      </c>
      <c r="E61" s="39" t="s">
        <v>111</v>
      </c>
    </row>
    <row r="62" spans="1:16" ht="25.5">
      <c r="A62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66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115</v>
      </c>
    </row>
    <row r="65" spans="1:5" ht="114.75">
      <c r="A65" t="s">
        <v>57</v>
      </c>
      <c r="E65" s="39" t="s">
        <v>116</v>
      </c>
    </row>
    <row r="66" spans="1:16" ht="12.75">
      <c r="A6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115</v>
      </c>
    </row>
    <row r="69" spans="1:5" ht="114.75">
      <c r="A69" t="s">
        <v>57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14.75">
      <c r="A71" s="35" t="s">
        <v>55</v>
      </c>
      <c r="E71" s="39" t="s">
        <v>120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51</v>
      </c>
    </row>
    <row r="74" spans="1:16" ht="12.75">
      <c r="A7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7.5">
      <c r="A77" t="s">
        <v>57</v>
      </c>
      <c r="E77" s="39" t="s">
        <v>127</v>
      </c>
    </row>
    <row r="78" spans="1:16" ht="12.75">
      <c r="A7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14.75">
      <c r="A81" t="s">
        <v>57</v>
      </c>
      <c r="E81" s="39" t="s">
        <v>131</v>
      </c>
    </row>
    <row r="82" spans="1:16" ht="12.75">
      <c r="A8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02">
      <c r="A85" t="s">
        <v>57</v>
      </c>
      <c r="E85" s="39" t="s">
        <v>135</v>
      </c>
    </row>
    <row r="86" spans="1:16" ht="12.75">
      <c r="A8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02">
      <c r="A89" t="s">
        <v>57</v>
      </c>
      <c r="E89" s="39" t="s">
        <v>139</v>
      </c>
    </row>
    <row r="90" spans="1:16" ht="12.75">
      <c r="A90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66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115</v>
      </c>
    </row>
    <row r="93" spans="1:5" ht="114.75">
      <c r="A93" t="s">
        <v>57</v>
      </c>
      <c r="E93" s="39" t="s">
        <v>143</v>
      </c>
    </row>
    <row r="94" spans="1:16" ht="12.75">
      <c r="A94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66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115</v>
      </c>
    </row>
    <row r="97" spans="1:5" ht="127.5">
      <c r="A97" t="s">
        <v>57</v>
      </c>
      <c r="E97" s="39" t="s">
        <v>147</v>
      </c>
    </row>
    <row r="98" spans="1:16" ht="12.75">
      <c r="A98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14.75">
      <c r="A101" t="s">
        <v>57</v>
      </c>
      <c r="E101" s="39" t="s">
        <v>151</v>
      </c>
    </row>
    <row r="102" spans="1:16" ht="12.75">
      <c r="A102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66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7.5">
      <c r="A105" t="s">
        <v>57</v>
      </c>
      <c r="E105" s="39" t="s">
        <v>155</v>
      </c>
    </row>
    <row r="106" spans="1:16" ht="25.5">
      <c r="A10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66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14.75">
      <c r="A109" t="s">
        <v>57</v>
      </c>
      <c r="E109" s="39" t="s">
        <v>159</v>
      </c>
    </row>
    <row r="110" spans="1:16" ht="25.5">
      <c r="A110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66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40.25">
      <c r="A113" t="s">
        <v>57</v>
      </c>
      <c r="E113" s="39" t="s">
        <v>163</v>
      </c>
    </row>
    <row r="114" spans="1:16" ht="12.75">
      <c r="A114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14.75">
      <c r="A117" t="s">
        <v>57</v>
      </c>
      <c r="E117" s="39" t="s">
        <v>167</v>
      </c>
    </row>
    <row r="118" spans="1:16" ht="12.75">
      <c r="A118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66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02">
      <c r="A121" t="s">
        <v>57</v>
      </c>
      <c r="E121" s="39" t="s">
        <v>171</v>
      </c>
    </row>
    <row r="122" spans="1:16" ht="25.5">
      <c r="A122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66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57</v>
      </c>
      <c r="E125" s="39" t="s">
        <v>175</v>
      </c>
    </row>
    <row r="126" spans="1:16" ht="12.75">
      <c r="A126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66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65.75">
      <c r="A129" t="s">
        <v>57</v>
      </c>
      <c r="E129" s="39" t="s">
        <v>179</v>
      </c>
    </row>
    <row r="130" spans="1:16" ht="12.75">
      <c r="A130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14.75">
      <c r="A133" t="s">
        <v>57</v>
      </c>
      <c r="E133" s="39" t="s">
        <v>183</v>
      </c>
    </row>
    <row r="134" spans="1:16" ht="12.75">
      <c r="A134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66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7.5">
      <c r="A137" t="s">
        <v>57</v>
      </c>
      <c r="E137" s="39" t="s">
        <v>187</v>
      </c>
    </row>
    <row r="138" spans="1:16" ht="12.75">
      <c r="A13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66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191</v>
      </c>
    </row>
    <row r="141" spans="1:5" ht="114.75">
      <c r="A141" t="s">
        <v>57</v>
      </c>
      <c r="E141" s="39" t="s">
        <v>192</v>
      </c>
    </row>
    <row r="142" spans="1:16" ht="12.75">
      <c r="A142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66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191</v>
      </c>
    </row>
    <row r="145" spans="1:5" ht="140.25">
      <c r="A145" t="s">
        <v>57</v>
      </c>
      <c r="E145" s="39" t="s">
        <v>196</v>
      </c>
    </row>
    <row r="146" spans="1:16" ht="12.75">
      <c r="A14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66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200</v>
      </c>
    </row>
    <row r="149" spans="1:5" ht="102">
      <c r="A149" t="s">
        <v>57</v>
      </c>
      <c r="E149" s="39" t="s">
        <v>201</v>
      </c>
    </row>
    <row r="150" spans="1:16" ht="12.75">
      <c r="A150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66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200</v>
      </c>
    </row>
    <row r="153" spans="1:5" ht="140.25">
      <c r="A153" t="s">
        <v>57</v>
      </c>
      <c r="E153" s="39" t="s">
        <v>205</v>
      </c>
    </row>
    <row r="154" spans="1:16" ht="12.75">
      <c r="A15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66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40.25">
      <c r="A157" t="s">
        <v>57</v>
      </c>
      <c r="E157" s="39" t="s">
        <v>209</v>
      </c>
    </row>
    <row r="158" spans="1:16" ht="25.5">
      <c r="A15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66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02">
      <c r="A161" t="s">
        <v>57</v>
      </c>
      <c r="E161" s="39" t="s">
        <v>213</v>
      </c>
    </row>
    <row r="162" spans="1:16" ht="12.75">
      <c r="A16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67</v>
      </c>
    </row>
    <row r="165" spans="1:5" ht="76.5">
      <c r="A165" t="s">
        <v>57</v>
      </c>
      <c r="E165" s="39" t="s">
        <v>217</v>
      </c>
    </row>
    <row r="166" spans="1:16" ht="12.75">
      <c r="A16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221</v>
      </c>
      <c s="37">
        <v>14.71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222</v>
      </c>
    </row>
    <row r="169" spans="1:5" ht="140.25">
      <c r="A169" t="s">
        <v>57</v>
      </c>
      <c r="E169" s="39" t="s">
        <v>223</v>
      </c>
    </row>
    <row r="170" spans="1:16" ht="25.5">
      <c r="A170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61</v>
      </c>
      <c s="37">
        <v>1471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51</v>
      </c>
    </row>
    <row r="174" spans="1:16" ht="12.75">
      <c r="A174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61</v>
      </c>
      <c s="37">
        <v>4417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67</v>
      </c>
    </row>
    <row r="177" spans="1:5" ht="153">
      <c r="A177" t="s">
        <v>57</v>
      </c>
      <c r="E177" s="39" t="s">
        <v>230</v>
      </c>
    </row>
    <row r="178" spans="1:16" ht="12.75">
      <c r="A178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61</v>
      </c>
      <c s="37">
        <v>4417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51</v>
      </c>
    </row>
    <row r="182" spans="1:16" ht="12.75">
      <c r="A182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66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67</v>
      </c>
    </row>
    <row r="185" spans="1:5" ht="178.5">
      <c r="A185" t="s">
        <v>57</v>
      </c>
      <c r="E185" s="39" t="s">
        <v>237</v>
      </c>
    </row>
    <row r="186" spans="1:16" ht="12.75">
      <c r="A186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66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67</v>
      </c>
    </row>
    <row r="189" spans="1:5" ht="127.5">
      <c r="A189" t="s">
        <v>57</v>
      </c>
      <c r="E189" s="39" t="s">
        <v>241</v>
      </c>
    </row>
    <row r="190" spans="1:16" ht="12.75">
      <c r="A19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66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14.75">
      <c r="A193" t="s">
        <v>57</v>
      </c>
      <c r="E193" s="39" t="s">
        <v>245</v>
      </c>
    </row>
    <row r="194" spans="1:16" ht="12.75">
      <c r="A194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66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14.75">
      <c r="A197" t="s">
        <v>57</v>
      </c>
      <c r="E197" s="39" t="s">
        <v>245</v>
      </c>
    </row>
    <row r="198" spans="1:16" ht="12.75">
      <c r="A198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66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7.5">
      <c r="A201" t="s">
        <v>57</v>
      </c>
      <c r="E201" s="39" t="s">
        <v>241</v>
      </c>
    </row>
    <row r="202" spans="1:16" ht="12.75">
      <c r="A202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66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91.25">
      <c r="A205" t="s">
        <v>57</v>
      </c>
      <c r="E205" s="39" t="s">
        <v>255</v>
      </c>
    </row>
    <row r="206" spans="1:16" ht="12.75">
      <c r="A206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66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40.25">
      <c r="A209" t="s">
        <v>57</v>
      </c>
      <c r="E209" s="39" t="s">
        <v>259</v>
      </c>
    </row>
    <row r="210" spans="1:16" ht="12.75">
      <c r="A210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460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229.5">
      <c r="A213" t="s">
        <v>57</v>
      </c>
      <c r="E213" s="39" t="s">
        <v>263</v>
      </c>
    </row>
    <row r="214" spans="1:16" ht="12.75">
      <c r="A214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267</v>
      </c>
      <c s="37">
        <v>10.527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51</v>
      </c>
    </row>
    <row r="218" spans="1:16" ht="12.75">
      <c r="A218" t="s">
        <v>49</v>
      </c>
      <c s="34" t="s">
        <v>268</v>
      </c>
      <c s="34" t="s">
        <v>269</v>
      </c>
      <c s="35" t="s">
        <v>51</v>
      </c>
      <c s="6" t="s">
        <v>270</v>
      </c>
      <c s="36" t="s">
        <v>267</v>
      </c>
      <c s="37">
        <v>10.527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51</v>
      </c>
    </row>
    <row r="222" spans="1:16" ht="25.5">
      <c r="A222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274</v>
      </c>
      <c s="37">
        <v>6.394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40.25">
      <c r="A225" t="s">
        <v>57</v>
      </c>
      <c r="E225" s="39" t="s">
        <v>275</v>
      </c>
    </row>
    <row r="226" spans="1:16" ht="12.75">
      <c r="A226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280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0+J9+J26+J47+J60+J93+J102</f>
      </c>
      <c s="29">
        <f>0+K9+K26+K47+K60+K93+K102</f>
      </c>
      <c s="29">
        <f>0+L9+L26+L47+L60+L93+L102</f>
      </c>
      <c s="29">
        <f>0+M9+M26+M47+M60+M93+M102</f>
      </c>
    </row>
    <row r="9" spans="1:13" ht="12.75">
      <c r="A9" t="s">
        <v>46</v>
      </c>
      <c r="C9" s="31" t="s">
        <v>287</v>
      </c>
      <c r="E9" s="33" t="s">
        <v>288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289</v>
      </c>
      <c s="35" t="s">
        <v>47</v>
      </c>
      <c s="6" t="s">
        <v>290</v>
      </c>
      <c s="36" t="s">
        <v>274</v>
      </c>
      <c s="37">
        <v>212.078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291</v>
      </c>
    </row>
    <row r="12" spans="1:5" ht="12.75">
      <c r="A12" s="35" t="s">
        <v>56</v>
      </c>
      <c r="E12" s="40" t="s">
        <v>292</v>
      </c>
    </row>
    <row r="13" spans="1:5" ht="140.25">
      <c r="A13" t="s">
        <v>57</v>
      </c>
      <c r="E13" s="39" t="s">
        <v>275</v>
      </c>
    </row>
    <row r="14" spans="1:16" ht="25.5">
      <c r="A14" t="s">
        <v>49</v>
      </c>
      <c s="34" t="s">
        <v>27</v>
      </c>
      <c s="34" t="s">
        <v>293</v>
      </c>
      <c s="35" t="s">
        <v>47</v>
      </c>
      <c s="6" t="s">
        <v>294</v>
      </c>
      <c s="36" t="s">
        <v>274</v>
      </c>
      <c s="37">
        <v>160.125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12.75">
      <c r="A16" s="35" t="s">
        <v>56</v>
      </c>
      <c r="E16" s="40" t="s">
        <v>296</v>
      </c>
    </row>
    <row r="17" spans="1:5" ht="140.25">
      <c r="A17" t="s">
        <v>57</v>
      </c>
      <c r="E17" s="39" t="s">
        <v>297</v>
      </c>
    </row>
    <row r="18" spans="1:16" ht="25.5">
      <c r="A18" t="s">
        <v>49</v>
      </c>
      <c s="34" t="s">
        <v>26</v>
      </c>
      <c s="34" t="s">
        <v>298</v>
      </c>
      <c s="35" t="s">
        <v>47</v>
      </c>
      <c s="6" t="s">
        <v>299</v>
      </c>
      <c s="36" t="s">
        <v>274</v>
      </c>
      <c s="37">
        <v>17.481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300</v>
      </c>
    </row>
    <row r="20" spans="1:5" ht="12.75">
      <c r="A20" s="35" t="s">
        <v>56</v>
      </c>
      <c r="E20" s="40" t="s">
        <v>301</v>
      </c>
    </row>
    <row r="21" spans="1:5" ht="89.25">
      <c r="A21" t="s">
        <v>57</v>
      </c>
      <c r="E21" s="39" t="s">
        <v>302</v>
      </c>
    </row>
    <row r="22" spans="1:16" ht="12.75">
      <c r="A22" t="s">
        <v>49</v>
      </c>
      <c s="34" t="s">
        <v>160</v>
      </c>
      <c s="34" t="s">
        <v>277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281</v>
      </c>
    </row>
    <row r="26" spans="1:13" ht="12.75">
      <c r="A26" t="s">
        <v>46</v>
      </c>
      <c r="C26" s="31" t="s">
        <v>47</v>
      </c>
      <c r="E26" s="33" t="s">
        <v>303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69</v>
      </c>
      <c s="34" t="s">
        <v>304</v>
      </c>
      <c s="35" t="s">
        <v>47</v>
      </c>
      <c s="6" t="s">
        <v>305</v>
      </c>
      <c s="36" t="s">
        <v>53</v>
      </c>
      <c s="37">
        <v>114.2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306</v>
      </c>
    </row>
    <row r="29" spans="1:5" ht="12.75">
      <c r="A29" s="35" t="s">
        <v>56</v>
      </c>
      <c r="E29" s="40" t="s">
        <v>307</v>
      </c>
    </row>
    <row r="30" spans="1:5" ht="369.75">
      <c r="A30" t="s">
        <v>57</v>
      </c>
      <c r="E30" s="39" t="s">
        <v>308</v>
      </c>
    </row>
    <row r="31" spans="1:16" ht="12.75">
      <c r="A31" t="s">
        <v>49</v>
      </c>
      <c s="34" t="s">
        <v>73</v>
      </c>
      <c s="34" t="s">
        <v>309</v>
      </c>
      <c s="35" t="s">
        <v>47</v>
      </c>
      <c s="6" t="s">
        <v>310</v>
      </c>
      <c s="36" t="s">
        <v>53</v>
      </c>
      <c s="37">
        <v>11.871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311</v>
      </c>
    </row>
    <row r="33" spans="1:5" ht="12.75">
      <c r="A33" s="35" t="s">
        <v>56</v>
      </c>
      <c r="E33" s="40" t="s">
        <v>312</v>
      </c>
    </row>
    <row r="34" spans="1:5" ht="318.75">
      <c r="A34" t="s">
        <v>57</v>
      </c>
      <c r="E34" s="39" t="s">
        <v>313</v>
      </c>
    </row>
    <row r="35" spans="1:16" ht="12.75">
      <c r="A35" t="s">
        <v>49</v>
      </c>
      <c s="34" t="s">
        <v>77</v>
      </c>
      <c s="34" t="s">
        <v>314</v>
      </c>
      <c s="35" t="s">
        <v>47</v>
      </c>
      <c s="6" t="s">
        <v>315</v>
      </c>
      <c s="36" t="s">
        <v>53</v>
      </c>
      <c s="37">
        <v>2.25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316</v>
      </c>
    </row>
    <row r="37" spans="1:5" ht="12.75">
      <c r="A37" s="35" t="s">
        <v>56</v>
      </c>
      <c r="E37" s="40" t="s">
        <v>317</v>
      </c>
    </row>
    <row r="38" spans="1:5" ht="318.75">
      <c r="A38" t="s">
        <v>57</v>
      </c>
      <c r="E38" s="39" t="s">
        <v>313</v>
      </c>
    </row>
    <row r="39" spans="1:16" ht="12.75">
      <c r="A39" t="s">
        <v>49</v>
      </c>
      <c s="34" t="s">
        <v>81</v>
      </c>
      <c s="34" t="s">
        <v>261</v>
      </c>
      <c s="35" t="s">
        <v>47</v>
      </c>
      <c s="6" t="s">
        <v>262</v>
      </c>
      <c s="36" t="s">
        <v>53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318</v>
      </c>
    </row>
    <row r="41" spans="1:5" ht="12.75">
      <c r="A41" s="35" t="s">
        <v>56</v>
      </c>
      <c r="E41" s="40" t="s">
        <v>319</v>
      </c>
    </row>
    <row r="42" spans="1:5" ht="229.5">
      <c r="A42" t="s">
        <v>57</v>
      </c>
      <c r="E42" s="39" t="s">
        <v>263</v>
      </c>
    </row>
    <row r="43" spans="1:16" ht="12.75">
      <c r="A43" t="s">
        <v>49</v>
      </c>
      <c s="34" t="s">
        <v>86</v>
      </c>
      <c s="34" t="s">
        <v>320</v>
      </c>
      <c s="35" t="s">
        <v>47</v>
      </c>
      <c s="6" t="s">
        <v>321</v>
      </c>
      <c s="36" t="s">
        <v>322</v>
      </c>
      <c s="37">
        <v>292.64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323</v>
      </c>
    </row>
    <row r="45" spans="1:5" ht="12.75">
      <c r="A45" s="35" t="s">
        <v>56</v>
      </c>
      <c r="E45" s="40" t="s">
        <v>324</v>
      </c>
    </row>
    <row r="46" spans="1:5" ht="25.5">
      <c r="A46" t="s">
        <v>57</v>
      </c>
      <c r="E46" s="39" t="s">
        <v>325</v>
      </c>
    </row>
    <row r="47" spans="1:13" ht="12.75">
      <c r="A47" t="s">
        <v>46</v>
      </c>
      <c r="C47" s="31" t="s">
        <v>27</v>
      </c>
      <c r="E47" s="33" t="s">
        <v>326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90</v>
      </c>
      <c s="34" t="s">
        <v>327</v>
      </c>
      <c s="35" t="s">
        <v>47</v>
      </c>
      <c s="6" t="s">
        <v>328</v>
      </c>
      <c s="36" t="s">
        <v>322</v>
      </c>
      <c s="37">
        <v>89.68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329</v>
      </c>
    </row>
    <row r="50" spans="1:5" ht="12.75">
      <c r="A50" s="35" t="s">
        <v>56</v>
      </c>
      <c r="E50" s="40" t="s">
        <v>330</v>
      </c>
    </row>
    <row r="51" spans="1:5" ht="25.5">
      <c r="A51" t="s">
        <v>57</v>
      </c>
      <c r="E51" s="39" t="s">
        <v>331</v>
      </c>
    </row>
    <row r="52" spans="1:16" ht="12.75">
      <c r="A52" t="s">
        <v>49</v>
      </c>
      <c s="34" t="s">
        <v>94</v>
      </c>
      <c s="34" t="s">
        <v>332</v>
      </c>
      <c s="35" t="s">
        <v>47</v>
      </c>
      <c s="6" t="s">
        <v>333</v>
      </c>
      <c s="36" t="s">
        <v>61</v>
      </c>
      <c s="37">
        <v>47.2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334</v>
      </c>
    </row>
    <row r="54" spans="1:5" ht="12.75">
      <c r="A54" s="35" t="s">
        <v>56</v>
      </c>
      <c r="E54" s="40" t="s">
        <v>335</v>
      </c>
    </row>
    <row r="55" spans="1:5" ht="165.75">
      <c r="A55" t="s">
        <v>57</v>
      </c>
      <c r="E55" s="39" t="s">
        <v>336</v>
      </c>
    </row>
    <row r="56" spans="1:16" ht="12.75">
      <c r="A56" t="s">
        <v>49</v>
      </c>
      <c s="34" t="s">
        <v>97</v>
      </c>
      <c s="34" t="s">
        <v>337</v>
      </c>
      <c s="35" t="s">
        <v>47</v>
      </c>
      <c s="6" t="s">
        <v>338</v>
      </c>
      <c s="36" t="s">
        <v>53</v>
      </c>
      <c s="37">
        <v>0.14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339</v>
      </c>
    </row>
    <row r="58" spans="1:5" ht="12.75">
      <c r="A58" s="35" t="s">
        <v>56</v>
      </c>
      <c r="E58" s="40" t="s">
        <v>340</v>
      </c>
    </row>
    <row r="59" spans="1:5" ht="369.75">
      <c r="A59" t="s">
        <v>57</v>
      </c>
      <c r="E59" s="39" t="s">
        <v>341</v>
      </c>
    </row>
    <row r="60" spans="1:13" ht="12.75">
      <c r="A60" t="s">
        <v>46</v>
      </c>
      <c r="C60" s="31" t="s">
        <v>73</v>
      </c>
      <c r="E60" s="33" t="s">
        <v>342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49</v>
      </c>
      <c s="34" t="s">
        <v>101</v>
      </c>
      <c s="34" t="s">
        <v>343</v>
      </c>
      <c s="35" t="s">
        <v>47</v>
      </c>
      <c s="6" t="s">
        <v>344</v>
      </c>
      <c s="36" t="s">
        <v>53</v>
      </c>
      <c s="37">
        <v>58.528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345</v>
      </c>
    </row>
    <row r="63" spans="1:5" ht="12.75">
      <c r="A63" s="35" t="s">
        <v>56</v>
      </c>
      <c r="E63" s="40" t="s">
        <v>346</v>
      </c>
    </row>
    <row r="64" spans="1:5" ht="280.5">
      <c r="A64" t="s">
        <v>57</v>
      </c>
      <c r="E64" s="39" t="s">
        <v>347</v>
      </c>
    </row>
    <row r="65" spans="1:16" ht="25.5">
      <c r="A65" t="s">
        <v>49</v>
      </c>
      <c s="34" t="s">
        <v>107</v>
      </c>
      <c s="34" t="s">
        <v>348</v>
      </c>
      <c s="35" t="s">
        <v>47</v>
      </c>
      <c s="6" t="s">
        <v>349</v>
      </c>
      <c s="36" t="s">
        <v>53</v>
      </c>
      <c s="37">
        <v>31.992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350</v>
      </c>
    </row>
    <row r="67" spans="1:5" ht="12.75">
      <c r="A67" s="35" t="s">
        <v>56</v>
      </c>
      <c r="E67" s="40" t="s">
        <v>351</v>
      </c>
    </row>
    <row r="68" spans="1:5" ht="267.75">
      <c r="A68" t="s">
        <v>57</v>
      </c>
      <c r="E68" s="39" t="s">
        <v>352</v>
      </c>
    </row>
    <row r="69" spans="1:16" ht="25.5">
      <c r="A69" t="s">
        <v>49</v>
      </c>
      <c s="34" t="s">
        <v>112</v>
      </c>
      <c s="34" t="s">
        <v>353</v>
      </c>
      <c s="35" t="s">
        <v>47</v>
      </c>
      <c s="6" t="s">
        <v>354</v>
      </c>
      <c s="36" t="s">
        <v>322</v>
      </c>
      <c s="37">
        <v>106.64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355</v>
      </c>
    </row>
    <row r="71" spans="1:5" ht="12.75">
      <c r="A71" s="35" t="s">
        <v>56</v>
      </c>
      <c r="E71" s="40" t="s">
        <v>356</v>
      </c>
    </row>
    <row r="72" spans="1:5" ht="178.5">
      <c r="A72" t="s">
        <v>57</v>
      </c>
      <c r="E72" s="39" t="s">
        <v>357</v>
      </c>
    </row>
    <row r="73" spans="1:16" ht="12.75">
      <c r="A73" t="s">
        <v>49</v>
      </c>
      <c s="34" t="s">
        <v>117</v>
      </c>
      <c s="34" t="s">
        <v>358</v>
      </c>
      <c s="35" t="s">
        <v>47</v>
      </c>
      <c s="6" t="s">
        <v>359</v>
      </c>
      <c s="36" t="s">
        <v>53</v>
      </c>
      <c s="37">
        <v>106.2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360</v>
      </c>
    </row>
    <row r="75" spans="1:5" ht="12.75">
      <c r="A75" s="35" t="s">
        <v>56</v>
      </c>
      <c r="E75" s="40" t="s">
        <v>361</v>
      </c>
    </row>
    <row r="76" spans="1:5" ht="89.25">
      <c r="A76" t="s">
        <v>57</v>
      </c>
      <c r="E76" s="39" t="s">
        <v>362</v>
      </c>
    </row>
    <row r="77" spans="1:16" ht="12.75">
      <c r="A77" t="s">
        <v>49</v>
      </c>
      <c s="34" t="s">
        <v>121</v>
      </c>
      <c s="34" t="s">
        <v>363</v>
      </c>
      <c s="35" t="s">
        <v>47</v>
      </c>
      <c s="6" t="s">
        <v>364</v>
      </c>
      <c s="36" t="s">
        <v>53</v>
      </c>
      <c s="37">
        <v>33.3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365</v>
      </c>
    </row>
    <row r="79" spans="1:5" ht="12.75">
      <c r="A79" s="35" t="s">
        <v>56</v>
      </c>
      <c r="E79" s="40" t="s">
        <v>366</v>
      </c>
    </row>
    <row r="80" spans="1:5" ht="89.25">
      <c r="A80" t="s">
        <v>57</v>
      </c>
      <c r="E80" s="39" t="s">
        <v>362</v>
      </c>
    </row>
    <row r="81" spans="1:16" ht="25.5">
      <c r="A81" t="s">
        <v>49</v>
      </c>
      <c s="34" t="s">
        <v>121</v>
      </c>
      <c s="34" t="s">
        <v>367</v>
      </c>
      <c s="35" t="s">
        <v>47</v>
      </c>
      <c s="6" t="s">
        <v>368</v>
      </c>
      <c s="36" t="s">
        <v>61</v>
      </c>
      <c s="37">
        <v>47.2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369</v>
      </c>
    </row>
    <row r="83" spans="1:5" ht="12.75">
      <c r="A83" s="35" t="s">
        <v>56</v>
      </c>
      <c r="E83" s="40" t="s">
        <v>370</v>
      </c>
    </row>
    <row r="84" spans="1:5" ht="306">
      <c r="A84" t="s">
        <v>57</v>
      </c>
      <c r="E84" s="39" t="s">
        <v>371</v>
      </c>
    </row>
    <row r="85" spans="1:16" ht="25.5">
      <c r="A85" t="s">
        <v>49</v>
      </c>
      <c s="34" t="s">
        <v>124</v>
      </c>
      <c s="34" t="s">
        <v>372</v>
      </c>
      <c s="35" t="s">
        <v>47</v>
      </c>
      <c s="6" t="s">
        <v>373</v>
      </c>
      <c s="36" t="s">
        <v>61</v>
      </c>
      <c s="37">
        <v>158.2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374</v>
      </c>
    </row>
    <row r="87" spans="1:5" ht="12.75">
      <c r="A87" s="35" t="s">
        <v>56</v>
      </c>
      <c r="E87" s="40" t="s">
        <v>375</v>
      </c>
    </row>
    <row r="88" spans="1:5" ht="114.75">
      <c r="A88" t="s">
        <v>57</v>
      </c>
      <c r="E88" s="39" t="s">
        <v>376</v>
      </c>
    </row>
    <row r="89" spans="1:16" ht="12.75">
      <c r="A89" t="s">
        <v>49</v>
      </c>
      <c s="34" t="s">
        <v>128</v>
      </c>
      <c s="34" t="s">
        <v>377</v>
      </c>
      <c s="35" t="s">
        <v>47</v>
      </c>
      <c s="6" t="s">
        <v>378</v>
      </c>
      <c s="36" t="s">
        <v>66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379</v>
      </c>
    </row>
    <row r="91" spans="1:5" ht="12.75">
      <c r="A91" s="35" t="s">
        <v>56</v>
      </c>
      <c r="E91" s="40" t="s">
        <v>380</v>
      </c>
    </row>
    <row r="92" spans="1:5" ht="255">
      <c r="A92" t="s">
        <v>57</v>
      </c>
      <c r="E92" s="39" t="s">
        <v>381</v>
      </c>
    </row>
    <row r="93" spans="1:13" ht="12.75">
      <c r="A93" t="s">
        <v>46</v>
      </c>
      <c r="C93" s="31" t="s">
        <v>86</v>
      </c>
      <c r="E93" s="33" t="s">
        <v>382</v>
      </c>
      <c r="J93" s="32">
        <f>0</f>
      </c>
      <c s="32">
        <f>0</f>
      </c>
      <c s="32">
        <f>0+L94+L98</f>
      </c>
      <c s="32">
        <f>0+M94+M98</f>
      </c>
    </row>
    <row r="94" spans="1:16" ht="12.75">
      <c r="A94" t="s">
        <v>49</v>
      </c>
      <c s="34" t="s">
        <v>132</v>
      </c>
      <c s="34" t="s">
        <v>383</v>
      </c>
      <c s="35" t="s">
        <v>47</v>
      </c>
      <c s="6" t="s">
        <v>384</v>
      </c>
      <c s="36" t="s">
        <v>61</v>
      </c>
      <c s="37">
        <v>31.655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385</v>
      </c>
    </row>
    <row r="96" spans="1:5" ht="12.75">
      <c r="A96" s="35" t="s">
        <v>56</v>
      </c>
      <c r="E96" s="40" t="s">
        <v>386</v>
      </c>
    </row>
    <row r="97" spans="1:5" ht="255">
      <c r="A97" t="s">
        <v>57</v>
      </c>
      <c r="E97" s="39" t="s">
        <v>387</v>
      </c>
    </row>
    <row r="98" spans="1:16" ht="12.75">
      <c r="A98" t="s">
        <v>49</v>
      </c>
      <c s="34" t="s">
        <v>136</v>
      </c>
      <c s="34" t="s">
        <v>388</v>
      </c>
      <c s="35" t="s">
        <v>47</v>
      </c>
      <c s="6" t="s">
        <v>389</v>
      </c>
      <c s="36" t="s">
        <v>66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390</v>
      </c>
    </row>
    <row r="100" spans="1:5" ht="12.75">
      <c r="A100" s="35" t="s">
        <v>56</v>
      </c>
      <c r="E100" s="40" t="s">
        <v>391</v>
      </c>
    </row>
    <row r="101" spans="1:5" ht="89.25">
      <c r="A101" t="s">
        <v>57</v>
      </c>
      <c r="E101" s="39" t="s">
        <v>392</v>
      </c>
    </row>
    <row r="102" spans="1:13" ht="12.75">
      <c r="A102" t="s">
        <v>46</v>
      </c>
      <c r="C102" s="31" t="s">
        <v>90</v>
      </c>
      <c r="E102" s="33" t="s">
        <v>393</v>
      </c>
      <c r="J102" s="32">
        <f>0</f>
      </c>
      <c s="32">
        <f>0</f>
      </c>
      <c s="32">
        <f>0+L103+L107+L111+L115+L119</f>
      </c>
      <c s="32">
        <f>0+M103+M107+M111+M115+M119</f>
      </c>
    </row>
    <row r="103" spans="1:16" ht="12.75">
      <c r="A103" t="s">
        <v>49</v>
      </c>
      <c s="34" t="s">
        <v>140</v>
      </c>
      <c s="34" t="s">
        <v>394</v>
      </c>
      <c s="35" t="s">
        <v>47</v>
      </c>
      <c s="6" t="s">
        <v>395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396</v>
      </c>
    </row>
    <row r="105" spans="1:5" ht="12.75">
      <c r="A105" s="35" t="s">
        <v>56</v>
      </c>
      <c r="E105" s="40" t="s">
        <v>397</v>
      </c>
    </row>
    <row r="106" spans="1:5" ht="38.25">
      <c r="A106" t="s">
        <v>57</v>
      </c>
      <c r="E106" s="39" t="s">
        <v>398</v>
      </c>
    </row>
    <row r="107" spans="1:16" ht="12.75">
      <c r="A107" t="s">
        <v>49</v>
      </c>
      <c s="34" t="s">
        <v>144</v>
      </c>
      <c s="34" t="s">
        <v>399</v>
      </c>
      <c s="35" t="s">
        <v>47</v>
      </c>
      <c s="6" t="s">
        <v>400</v>
      </c>
      <c s="36" t="s">
        <v>61</v>
      </c>
      <c s="37">
        <v>17.2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401</v>
      </c>
    </row>
    <row r="109" spans="1:5" ht="12.75">
      <c r="A109" s="35" t="s">
        <v>56</v>
      </c>
      <c r="E109" s="40" t="s">
        <v>402</v>
      </c>
    </row>
    <row r="110" spans="1:5" ht="140.25">
      <c r="A110" t="s">
        <v>57</v>
      </c>
      <c r="E110" s="39" t="s">
        <v>403</v>
      </c>
    </row>
    <row r="111" spans="1:16" ht="25.5">
      <c r="A111" t="s">
        <v>49</v>
      </c>
      <c s="34" t="s">
        <v>148</v>
      </c>
      <c s="34" t="s">
        <v>404</v>
      </c>
      <c s="35" t="s">
        <v>47</v>
      </c>
      <c s="6" t="s">
        <v>405</v>
      </c>
      <c s="36" t="s">
        <v>406</v>
      </c>
      <c s="37">
        <v>849.6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407</v>
      </c>
    </row>
    <row r="113" spans="1:5" ht="12.75">
      <c r="A113" s="35" t="s">
        <v>56</v>
      </c>
      <c r="E113" s="40" t="s">
        <v>408</v>
      </c>
    </row>
    <row r="114" spans="1:5" ht="127.5">
      <c r="A114" t="s">
        <v>57</v>
      </c>
      <c r="E114" s="39" t="s">
        <v>409</v>
      </c>
    </row>
    <row r="115" spans="1:16" ht="25.5">
      <c r="A115" t="s">
        <v>49</v>
      </c>
      <c s="34" t="s">
        <v>152</v>
      </c>
      <c s="34" t="s">
        <v>410</v>
      </c>
      <c s="35" t="s">
        <v>47</v>
      </c>
      <c s="6" t="s">
        <v>411</v>
      </c>
      <c s="36" t="s">
        <v>61</v>
      </c>
      <c s="37">
        <v>47.2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412</v>
      </c>
    </row>
    <row r="117" spans="1:5" ht="12.75">
      <c r="A117" s="35" t="s">
        <v>56</v>
      </c>
      <c r="E117" s="40" t="s">
        <v>370</v>
      </c>
    </row>
    <row r="118" spans="1:5" ht="204">
      <c r="A118" t="s">
        <v>57</v>
      </c>
      <c r="E118" s="39" t="s">
        <v>413</v>
      </c>
    </row>
    <row r="119" spans="1:16" ht="12.75">
      <c r="A119" t="s">
        <v>49</v>
      </c>
      <c s="34" t="s">
        <v>156</v>
      </c>
      <c s="34" t="s">
        <v>414</v>
      </c>
      <c s="35" t="s">
        <v>47</v>
      </c>
      <c s="6" t="s">
        <v>415</v>
      </c>
      <c s="36" t="s">
        <v>61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416</v>
      </c>
    </row>
    <row r="121" spans="1:5" ht="12.75">
      <c r="A121" s="35" t="s">
        <v>56</v>
      </c>
      <c r="E121" s="40" t="s">
        <v>417</v>
      </c>
    </row>
    <row r="122" spans="1:5" ht="127.5">
      <c r="A122" t="s">
        <v>57</v>
      </c>
      <c r="E122" s="39" t="s">
        <v>418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419</v>
      </c>
      <c r="E4" s="26" t="s">
        <v>420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423</v>
      </c>
      <c r="E8" s="30" t="s">
        <v>422</v>
      </c>
      <c r="J8" s="29">
        <f>0+J9+J22+J31+J68</f>
      </c>
      <c s="29">
        <f>0+K9+K22+K31+K68</f>
      </c>
      <c s="29">
        <f>0+L9+L22+L31+L68</f>
      </c>
      <c s="29">
        <f>0+M9+M22+M31+M68</f>
      </c>
    </row>
    <row r="9" spans="1:13" ht="12.75">
      <c r="A9" t="s">
        <v>46</v>
      </c>
      <c r="C9" s="31" t="s">
        <v>287</v>
      </c>
      <c r="E9" s="33" t="s">
        <v>288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424</v>
      </c>
      <c s="35" t="s">
        <v>47</v>
      </c>
      <c s="6" t="s">
        <v>425</v>
      </c>
      <c s="36" t="s">
        <v>274</v>
      </c>
      <c s="37">
        <v>15.507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426</v>
      </c>
    </row>
    <row r="12" spans="1:5" ht="12.75">
      <c r="A12" s="35" t="s">
        <v>56</v>
      </c>
      <c r="E12" s="40" t="s">
        <v>427</v>
      </c>
    </row>
    <row r="13" spans="1:5" ht="140.25">
      <c r="A13" t="s">
        <v>57</v>
      </c>
      <c r="E13" s="39" t="s">
        <v>428</v>
      </c>
    </row>
    <row r="14" spans="1:16" ht="25.5">
      <c r="A14" t="s">
        <v>49</v>
      </c>
      <c s="34" t="s">
        <v>27</v>
      </c>
      <c s="34" t="s">
        <v>429</v>
      </c>
      <c s="35" t="s">
        <v>47</v>
      </c>
      <c s="6" t="s">
        <v>430</v>
      </c>
      <c s="36" t="s">
        <v>274</v>
      </c>
      <c s="37">
        <v>44.406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431</v>
      </c>
    </row>
    <row r="16" spans="1:5" ht="12.75">
      <c r="A16" s="35" t="s">
        <v>56</v>
      </c>
      <c r="E16" s="40" t="s">
        <v>432</v>
      </c>
    </row>
    <row r="17" spans="1:5" ht="140.25">
      <c r="A17" t="s">
        <v>57</v>
      </c>
      <c r="E17" s="39" t="s">
        <v>428</v>
      </c>
    </row>
    <row r="18" spans="1:16" ht="12.75">
      <c r="A18" t="s">
        <v>49</v>
      </c>
      <c s="34" t="s">
        <v>132</v>
      </c>
      <c s="34" t="s">
        <v>277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281</v>
      </c>
    </row>
    <row r="22" spans="1:13" ht="12.75">
      <c r="A22" t="s">
        <v>46</v>
      </c>
      <c r="C22" s="31" t="s">
        <v>47</v>
      </c>
      <c r="E22" s="33" t="s">
        <v>433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49</v>
      </c>
      <c s="34" t="s">
        <v>26</v>
      </c>
      <c s="34" t="s">
        <v>434</v>
      </c>
      <c s="35" t="s">
        <v>47</v>
      </c>
      <c s="6" t="s">
        <v>435</v>
      </c>
      <c s="36" t="s">
        <v>53</v>
      </c>
      <c s="37">
        <v>31.719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436</v>
      </c>
    </row>
    <row r="25" spans="1:5" ht="12.75">
      <c r="A25" s="35" t="s">
        <v>56</v>
      </c>
      <c r="E25" s="40" t="s">
        <v>437</v>
      </c>
    </row>
    <row r="26" spans="1:5" ht="63.75">
      <c r="A26" t="s">
        <v>57</v>
      </c>
      <c r="E26" s="39" t="s">
        <v>438</v>
      </c>
    </row>
    <row r="27" spans="1:16" ht="12.75">
      <c r="A27" t="s">
        <v>49</v>
      </c>
      <c s="34" t="s">
        <v>69</v>
      </c>
      <c s="34" t="s">
        <v>320</v>
      </c>
      <c s="35" t="s">
        <v>47</v>
      </c>
      <c s="6" t="s">
        <v>439</v>
      </c>
      <c s="36" t="s">
        <v>322</v>
      </c>
      <c s="37">
        <v>58.912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440</v>
      </c>
    </row>
    <row r="29" spans="1:5" ht="12.75">
      <c r="A29" s="35" t="s">
        <v>56</v>
      </c>
      <c r="E29" s="40" t="s">
        <v>441</v>
      </c>
    </row>
    <row r="30" spans="1:5" ht="25.5">
      <c r="A30" t="s">
        <v>57</v>
      </c>
      <c r="E30" s="39" t="s">
        <v>325</v>
      </c>
    </row>
    <row r="31" spans="1:13" ht="12.75">
      <c r="A31" t="s">
        <v>46</v>
      </c>
      <c r="C31" s="31" t="s">
        <v>73</v>
      </c>
      <c r="E31" s="33" t="s">
        <v>342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73</v>
      </c>
      <c s="34" t="s">
        <v>442</v>
      </c>
      <c s="35" t="s">
        <v>47</v>
      </c>
      <c s="6" t="s">
        <v>443</v>
      </c>
      <c s="36" t="s">
        <v>53</v>
      </c>
      <c s="37">
        <v>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444</v>
      </c>
    </row>
    <row r="34" spans="1:5" ht="12.75">
      <c r="A34" s="35" t="s">
        <v>56</v>
      </c>
      <c r="E34" s="40" t="s">
        <v>445</v>
      </c>
    </row>
    <row r="35" spans="1:5" ht="127.5">
      <c r="A35" t="s">
        <v>57</v>
      </c>
      <c r="E35" s="39" t="s">
        <v>446</v>
      </c>
    </row>
    <row r="36" spans="1:16" ht="12.75">
      <c r="A36" t="s">
        <v>49</v>
      </c>
      <c s="34" t="s">
        <v>77</v>
      </c>
      <c s="34" t="s">
        <v>442</v>
      </c>
      <c s="35" t="s">
        <v>97</v>
      </c>
      <c s="6" t="s">
        <v>443</v>
      </c>
      <c s="36" t="s">
        <v>53</v>
      </c>
      <c s="37">
        <v>0.41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447</v>
      </c>
    </row>
    <row r="38" spans="1:5" ht="12.75">
      <c r="A38" s="35" t="s">
        <v>56</v>
      </c>
      <c r="E38" s="40" t="s">
        <v>448</v>
      </c>
    </row>
    <row r="39" spans="1:5" ht="127.5">
      <c r="A39" t="s">
        <v>57</v>
      </c>
      <c r="E39" s="39" t="s">
        <v>446</v>
      </c>
    </row>
    <row r="40" spans="1:16" ht="25.5">
      <c r="A40" t="s">
        <v>49</v>
      </c>
      <c s="34" t="s">
        <v>81</v>
      </c>
      <c s="34" t="s">
        <v>449</v>
      </c>
      <c s="35" t="s">
        <v>47</v>
      </c>
      <c s="6" t="s">
        <v>450</v>
      </c>
      <c s="36" t="s">
        <v>322</v>
      </c>
      <c s="37">
        <v>57.304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451</v>
      </c>
    </row>
    <row r="42" spans="1:5" ht="12.75">
      <c r="A42" s="35" t="s">
        <v>56</v>
      </c>
      <c r="E42" s="40" t="s">
        <v>452</v>
      </c>
    </row>
    <row r="43" spans="1:5" ht="51">
      <c r="A43" t="s">
        <v>57</v>
      </c>
      <c r="E43" s="39" t="s">
        <v>453</v>
      </c>
    </row>
    <row r="44" spans="1:16" ht="12.75">
      <c r="A44" t="s">
        <v>49</v>
      </c>
      <c s="34" t="s">
        <v>81</v>
      </c>
      <c s="34" t="s">
        <v>454</v>
      </c>
      <c s="35" t="s">
        <v>47</v>
      </c>
      <c s="6" t="s">
        <v>455</v>
      </c>
      <c s="36" t="s">
        <v>322</v>
      </c>
      <c s="37">
        <v>57.304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456</v>
      </c>
    </row>
    <row r="46" spans="1:5" ht="12.75">
      <c r="A46" s="35" t="s">
        <v>56</v>
      </c>
      <c r="E46" s="40" t="s">
        <v>452</v>
      </c>
    </row>
    <row r="47" spans="1:5" ht="51">
      <c r="A47" t="s">
        <v>57</v>
      </c>
      <c r="E47" s="39" t="s">
        <v>453</v>
      </c>
    </row>
    <row r="48" spans="1:16" ht="12.75">
      <c r="A48" t="s">
        <v>49</v>
      </c>
      <c s="34" t="s">
        <v>86</v>
      </c>
      <c s="34" t="s">
        <v>457</v>
      </c>
      <c s="35" t="s">
        <v>47</v>
      </c>
      <c s="6" t="s">
        <v>458</v>
      </c>
      <c s="36" t="s">
        <v>322</v>
      </c>
      <c s="37">
        <v>57.304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459</v>
      </c>
    </row>
    <row r="50" spans="1:5" ht="12.75">
      <c r="A50" s="35" t="s">
        <v>56</v>
      </c>
      <c r="E50" s="40" t="s">
        <v>452</v>
      </c>
    </row>
    <row r="51" spans="1:5" ht="51">
      <c r="A51" t="s">
        <v>57</v>
      </c>
      <c r="E51" s="39" t="s">
        <v>460</v>
      </c>
    </row>
    <row r="52" spans="1:16" ht="12.75">
      <c r="A52" t="s">
        <v>49</v>
      </c>
      <c s="34" t="s">
        <v>90</v>
      </c>
      <c s="34" t="s">
        <v>461</v>
      </c>
      <c s="35" t="s">
        <v>47</v>
      </c>
      <c s="6" t="s">
        <v>462</v>
      </c>
      <c s="36" t="s">
        <v>322</v>
      </c>
      <c s="37">
        <v>57.304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463</v>
      </c>
    </row>
    <row r="54" spans="1:5" ht="12.75">
      <c r="A54" s="35" t="s">
        <v>56</v>
      </c>
      <c r="E54" s="40" t="s">
        <v>452</v>
      </c>
    </row>
    <row r="55" spans="1:5" ht="51">
      <c r="A55" t="s">
        <v>57</v>
      </c>
      <c r="E55" s="39" t="s">
        <v>460</v>
      </c>
    </row>
    <row r="56" spans="1:16" ht="12.75">
      <c r="A56" t="s">
        <v>49</v>
      </c>
      <c s="34" t="s">
        <v>94</v>
      </c>
      <c s="34" t="s">
        <v>464</v>
      </c>
      <c s="35" t="s">
        <v>47</v>
      </c>
      <c s="6" t="s">
        <v>465</v>
      </c>
      <c s="36" t="s">
        <v>322</v>
      </c>
      <c s="37">
        <v>57.304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466</v>
      </c>
    </row>
    <row r="58" spans="1:5" ht="12.75">
      <c r="A58" s="35" t="s">
        <v>56</v>
      </c>
      <c r="E58" s="40" t="s">
        <v>452</v>
      </c>
    </row>
    <row r="59" spans="1:5" ht="140.25">
      <c r="A59" t="s">
        <v>57</v>
      </c>
      <c r="E59" s="39" t="s">
        <v>467</v>
      </c>
    </row>
    <row r="60" spans="1:16" ht="12.75">
      <c r="A60" t="s">
        <v>49</v>
      </c>
      <c s="34" t="s">
        <v>97</v>
      </c>
      <c s="34" t="s">
        <v>468</v>
      </c>
      <c s="35" t="s">
        <v>51</v>
      </c>
      <c s="6" t="s">
        <v>469</v>
      </c>
      <c s="36" t="s">
        <v>53</v>
      </c>
      <c s="37">
        <v>3.438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56</v>
      </c>
      <c r="E62" s="40" t="s">
        <v>470</v>
      </c>
    </row>
    <row r="63" spans="1:5" ht="140.25">
      <c r="A63" t="s">
        <v>57</v>
      </c>
      <c r="E63" s="39" t="s">
        <v>471</v>
      </c>
    </row>
    <row r="64" spans="1:16" ht="12.75">
      <c r="A64" t="s">
        <v>49</v>
      </c>
      <c s="34" t="s">
        <v>101</v>
      </c>
      <c s="34" t="s">
        <v>472</v>
      </c>
      <c s="35" t="s">
        <v>47</v>
      </c>
      <c s="6" t="s">
        <v>473</v>
      </c>
      <c s="36" t="s">
        <v>61</v>
      </c>
      <c s="37">
        <v>8.692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474</v>
      </c>
    </row>
    <row r="66" spans="1:5" ht="12.75">
      <c r="A66" s="35" t="s">
        <v>56</v>
      </c>
      <c r="E66" s="40" t="s">
        <v>475</v>
      </c>
    </row>
    <row r="67" spans="1:5" ht="38.25">
      <c r="A67" t="s">
        <v>57</v>
      </c>
      <c r="E67" s="39" t="s">
        <v>476</v>
      </c>
    </row>
    <row r="68" spans="1:13" ht="12.75">
      <c r="A68" t="s">
        <v>46</v>
      </c>
      <c r="C68" s="31" t="s">
        <v>90</v>
      </c>
      <c r="E68" s="33" t="s">
        <v>477</v>
      </c>
      <c r="J68" s="32">
        <f>0</f>
      </c>
      <c s="32">
        <f>0</f>
      </c>
      <c s="32">
        <f>0+L69+L73+L77+L81+L85+L89</f>
      </c>
      <c s="32">
        <f>0+M69+M73+M77+M81+M85+M89</f>
      </c>
    </row>
    <row r="69" spans="1:16" ht="12.75">
      <c r="A69" t="s">
        <v>49</v>
      </c>
      <c s="34" t="s">
        <v>107</v>
      </c>
      <c s="34" t="s">
        <v>478</v>
      </c>
      <c s="35" t="s">
        <v>47</v>
      </c>
      <c s="6" t="s">
        <v>479</v>
      </c>
      <c s="36" t="s">
        <v>66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480</v>
      </c>
    </row>
    <row r="71" spans="1:5" ht="12.75">
      <c r="A71" s="35" t="s">
        <v>56</v>
      </c>
      <c r="E71" s="40" t="s">
        <v>481</v>
      </c>
    </row>
    <row r="72" spans="1:5" ht="38.25">
      <c r="A72" t="s">
        <v>57</v>
      </c>
      <c r="E72" s="39" t="s">
        <v>482</v>
      </c>
    </row>
    <row r="73" spans="1:16" ht="12.75">
      <c r="A73" t="s">
        <v>49</v>
      </c>
      <c s="34" t="s">
        <v>112</v>
      </c>
      <c s="34" t="s">
        <v>483</v>
      </c>
      <c s="35" t="s">
        <v>47</v>
      </c>
      <c s="6" t="s">
        <v>484</v>
      </c>
      <c s="36" t="s">
        <v>485</v>
      </c>
      <c s="37">
        <v>238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486</v>
      </c>
    </row>
    <row r="75" spans="1:5" ht="12.75">
      <c r="A75" s="35" t="s">
        <v>56</v>
      </c>
      <c r="E75" s="40" t="s">
        <v>487</v>
      </c>
    </row>
    <row r="76" spans="1:5" ht="25.5">
      <c r="A76" t="s">
        <v>57</v>
      </c>
      <c r="E76" s="39" t="s">
        <v>488</v>
      </c>
    </row>
    <row r="77" spans="1:16" ht="25.5">
      <c r="A77" t="s">
        <v>49</v>
      </c>
      <c s="34" t="s">
        <v>117</v>
      </c>
      <c s="34" t="s">
        <v>489</v>
      </c>
      <c s="35" t="s">
        <v>47</v>
      </c>
      <c s="6" t="s">
        <v>490</v>
      </c>
      <c s="36" t="s">
        <v>322</v>
      </c>
      <c s="37">
        <v>7.411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491</v>
      </c>
    </row>
    <row r="79" spans="1:5" ht="12.75">
      <c r="A79" s="35" t="s">
        <v>56</v>
      </c>
      <c r="E79" s="40" t="s">
        <v>492</v>
      </c>
    </row>
    <row r="80" spans="1:5" ht="38.25">
      <c r="A80" t="s">
        <v>57</v>
      </c>
      <c r="E80" s="39" t="s">
        <v>493</v>
      </c>
    </row>
    <row r="81" spans="1:16" ht="12.75">
      <c r="A81" t="s">
        <v>49</v>
      </c>
      <c s="34" t="s">
        <v>121</v>
      </c>
      <c s="34" t="s">
        <v>494</v>
      </c>
      <c s="35" t="s">
        <v>47</v>
      </c>
      <c s="6" t="s">
        <v>495</v>
      </c>
      <c s="36" t="s">
        <v>322</v>
      </c>
      <c s="37">
        <v>26.309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496</v>
      </c>
    </row>
    <row r="83" spans="1:5" ht="12.75">
      <c r="A83" s="35" t="s">
        <v>56</v>
      </c>
      <c r="E83" s="40" t="s">
        <v>497</v>
      </c>
    </row>
    <row r="84" spans="1:5" ht="280.5">
      <c r="A84" t="s">
        <v>57</v>
      </c>
      <c r="E84" s="39" t="s">
        <v>498</v>
      </c>
    </row>
    <row r="85" spans="1:16" ht="12.75">
      <c r="A85" t="s">
        <v>49</v>
      </c>
      <c s="34" t="s">
        <v>124</v>
      </c>
      <c s="34" t="s">
        <v>499</v>
      </c>
      <c s="35" t="s">
        <v>47</v>
      </c>
      <c s="6" t="s">
        <v>500</v>
      </c>
      <c s="36" t="s">
        <v>61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501</v>
      </c>
    </row>
    <row r="87" spans="1:5" ht="12.75">
      <c r="A87" s="35" t="s">
        <v>56</v>
      </c>
      <c r="E87" s="40" t="s">
        <v>502</v>
      </c>
    </row>
    <row r="88" spans="1:5" ht="76.5">
      <c r="A88" t="s">
        <v>57</v>
      </c>
      <c r="E88" s="39" t="s">
        <v>503</v>
      </c>
    </row>
    <row r="89" spans="1:16" ht="12.75">
      <c r="A89" t="s">
        <v>49</v>
      </c>
      <c s="34" t="s">
        <v>128</v>
      </c>
      <c s="34" t="s">
        <v>504</v>
      </c>
      <c s="35" t="s">
        <v>47</v>
      </c>
      <c s="6" t="s">
        <v>505</v>
      </c>
      <c s="36" t="s">
        <v>322</v>
      </c>
      <c s="37">
        <v>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506</v>
      </c>
    </row>
    <row r="91" spans="1:5" ht="12.75">
      <c r="A91" s="35" t="s">
        <v>56</v>
      </c>
      <c r="E91" s="40" t="s">
        <v>507</v>
      </c>
    </row>
    <row r="92" spans="1:5" ht="178.5">
      <c r="A92" t="s">
        <v>57</v>
      </c>
      <c r="E92" s="39" t="s">
        <v>508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509</v>
      </c>
      <c r="E4" s="26" t="s">
        <v>510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513</v>
      </c>
      <c r="E8" s="30" t="s">
        <v>512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61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5.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67</v>
      </c>
    </row>
    <row r="21" spans="1:5" ht="114.75">
      <c r="A21" t="s">
        <v>57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61</v>
      </c>
      <c s="37">
        <v>280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02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61</v>
      </c>
      <c s="37">
        <v>280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76</v>
      </c>
    </row>
    <row r="30" spans="1:16" ht="12.75">
      <c r="A30" t="s">
        <v>49</v>
      </c>
      <c s="34" t="s">
        <v>77</v>
      </c>
      <c s="34" t="s">
        <v>514</v>
      </c>
      <c s="35" t="s">
        <v>51</v>
      </c>
      <c s="6" t="s">
        <v>515</v>
      </c>
      <c s="36" t="s">
        <v>61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76</v>
      </c>
    </row>
    <row r="34" spans="1:16" ht="12.75">
      <c r="A34" t="s">
        <v>49</v>
      </c>
      <c s="34" t="s">
        <v>81</v>
      </c>
      <c s="34" t="s">
        <v>516</v>
      </c>
      <c s="35" t="s">
        <v>51</v>
      </c>
      <c s="6" t="s">
        <v>517</v>
      </c>
      <c s="36" t="s">
        <v>61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40.25">
      <c r="A37" t="s">
        <v>57</v>
      </c>
      <c r="E37" s="39" t="s">
        <v>76</v>
      </c>
    </row>
    <row r="38" spans="1:16" ht="12.75">
      <c r="A38" t="s">
        <v>49</v>
      </c>
      <c s="34" t="s">
        <v>86</v>
      </c>
      <c s="34" t="s">
        <v>518</v>
      </c>
      <c s="35" t="s">
        <v>51</v>
      </c>
      <c s="6" t="s">
        <v>519</v>
      </c>
      <c s="36" t="s">
        <v>61</v>
      </c>
      <c s="37">
        <v>280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520</v>
      </c>
    </row>
    <row r="41" spans="1:5" ht="89.25">
      <c r="A41" t="s">
        <v>57</v>
      </c>
      <c r="E41" s="39" t="s">
        <v>85</v>
      </c>
    </row>
    <row r="42" spans="1:16" ht="12.75">
      <c r="A42" t="s">
        <v>49</v>
      </c>
      <c s="34" t="s">
        <v>90</v>
      </c>
      <c s="34" t="s">
        <v>521</v>
      </c>
      <c s="35" t="s">
        <v>51</v>
      </c>
      <c s="6" t="s">
        <v>522</v>
      </c>
      <c s="36" t="s">
        <v>61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222</v>
      </c>
    </row>
    <row r="45" spans="1:5" ht="89.25">
      <c r="A45" t="s">
        <v>57</v>
      </c>
      <c r="E45" s="39" t="s">
        <v>85</v>
      </c>
    </row>
    <row r="46" spans="1:16" ht="12.75">
      <c r="A46" t="s">
        <v>49</v>
      </c>
      <c s="34" t="s">
        <v>94</v>
      </c>
      <c s="34" t="s">
        <v>523</v>
      </c>
      <c s="35" t="s">
        <v>51</v>
      </c>
      <c s="6" t="s">
        <v>524</v>
      </c>
      <c s="36" t="s">
        <v>61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51</v>
      </c>
    </row>
    <row r="50" spans="1:16" ht="25.5">
      <c r="A50" t="s">
        <v>49</v>
      </c>
      <c s="34" t="s">
        <v>97</v>
      </c>
      <c s="34" t="s">
        <v>525</v>
      </c>
      <c s="35" t="s">
        <v>51</v>
      </c>
      <c s="6" t="s">
        <v>526</v>
      </c>
      <c s="36" t="s">
        <v>66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51</v>
      </c>
    </row>
    <row r="54" spans="1:16" ht="25.5">
      <c r="A54" t="s">
        <v>49</v>
      </c>
      <c s="34" t="s">
        <v>101</v>
      </c>
      <c s="34" t="s">
        <v>527</v>
      </c>
      <c s="35" t="s">
        <v>51</v>
      </c>
      <c s="6" t="s">
        <v>528</v>
      </c>
      <c s="36" t="s">
        <v>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89.25">
      <c r="A57" t="s">
        <v>57</v>
      </c>
      <c r="E57" s="39" t="s">
        <v>85</v>
      </c>
    </row>
    <row r="58" spans="1:16" ht="25.5">
      <c r="A58" t="s">
        <v>49</v>
      </c>
      <c s="34" t="s">
        <v>107</v>
      </c>
      <c s="34" t="s">
        <v>529</v>
      </c>
      <c s="35" t="s">
        <v>51</v>
      </c>
      <c s="6" t="s">
        <v>530</v>
      </c>
      <c s="36" t="s">
        <v>66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89.25">
      <c r="A61" t="s">
        <v>57</v>
      </c>
      <c r="E61" s="39" t="s">
        <v>85</v>
      </c>
    </row>
    <row r="62" spans="1:16" ht="12.75">
      <c r="A62" t="s">
        <v>49</v>
      </c>
      <c s="34" t="s">
        <v>112</v>
      </c>
      <c s="34" t="s">
        <v>87</v>
      </c>
      <c s="35" t="s">
        <v>51</v>
      </c>
      <c s="6" t="s">
        <v>88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7.5">
      <c r="A65" t="s">
        <v>57</v>
      </c>
      <c r="E65" s="39" t="s">
        <v>89</v>
      </c>
    </row>
    <row r="66" spans="1:16" ht="25.5">
      <c r="A66" t="s">
        <v>49</v>
      </c>
      <c s="34" t="s">
        <v>117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67</v>
      </c>
    </row>
    <row r="69" spans="1:5" ht="114.75">
      <c r="A69" t="s">
        <v>57</v>
      </c>
      <c r="E69" s="39" t="s">
        <v>93</v>
      </c>
    </row>
    <row r="70" spans="1:16" ht="38.25">
      <c r="A70" t="s">
        <v>49</v>
      </c>
      <c s="34" t="s">
        <v>121</v>
      </c>
      <c s="34" t="s">
        <v>95</v>
      </c>
      <c s="35" t="s">
        <v>51</v>
      </c>
      <c s="6" t="s">
        <v>96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67</v>
      </c>
    </row>
    <row r="73" spans="1:5" ht="114.75">
      <c r="A73" t="s">
        <v>57</v>
      </c>
      <c r="E73" s="39" t="s">
        <v>93</v>
      </c>
    </row>
    <row r="74" spans="1:16" ht="12.75">
      <c r="A74" t="s">
        <v>49</v>
      </c>
      <c s="34" t="s">
        <v>124</v>
      </c>
      <c s="34" t="s">
        <v>98</v>
      </c>
      <c s="35" t="s">
        <v>51</v>
      </c>
      <c s="6" t="s">
        <v>99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67</v>
      </c>
    </row>
    <row r="77" spans="1:5" ht="76.5">
      <c r="A77" t="s">
        <v>57</v>
      </c>
      <c r="E77" s="39" t="s">
        <v>100</v>
      </c>
    </row>
    <row r="78" spans="1:16" ht="12.75">
      <c r="A78" t="s">
        <v>49</v>
      </c>
      <c s="34" t="s">
        <v>128</v>
      </c>
      <c s="34" t="s">
        <v>181</v>
      </c>
      <c s="35" t="s">
        <v>51</v>
      </c>
      <c s="6" t="s">
        <v>182</v>
      </c>
      <c s="36" t="s">
        <v>66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14.75">
      <c r="A81" t="s">
        <v>57</v>
      </c>
      <c r="E81" s="39" t="s">
        <v>183</v>
      </c>
    </row>
    <row r="82" spans="1:16" ht="12.75">
      <c r="A82" t="s">
        <v>49</v>
      </c>
      <c s="34" t="s">
        <v>132</v>
      </c>
      <c s="34" t="s">
        <v>185</v>
      </c>
      <c s="35" t="s">
        <v>51</v>
      </c>
      <c s="6" t="s">
        <v>186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7.5">
      <c r="A85" t="s">
        <v>57</v>
      </c>
      <c r="E85" s="39" t="s">
        <v>187</v>
      </c>
    </row>
    <row r="86" spans="1:16" ht="12.75">
      <c r="A86" t="s">
        <v>49</v>
      </c>
      <c s="34" t="s">
        <v>136</v>
      </c>
      <c s="34" t="s">
        <v>215</v>
      </c>
      <c s="35" t="s">
        <v>51</v>
      </c>
      <c s="6" t="s">
        <v>216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67</v>
      </c>
    </row>
    <row r="89" spans="1:5" ht="76.5">
      <c r="A89" t="s">
        <v>57</v>
      </c>
      <c r="E89" s="39" t="s">
        <v>217</v>
      </c>
    </row>
    <row r="90" spans="1:16" ht="12.75">
      <c r="A90" t="s">
        <v>49</v>
      </c>
      <c s="34" t="s">
        <v>140</v>
      </c>
      <c s="34" t="s">
        <v>261</v>
      </c>
      <c s="35" t="s">
        <v>51</v>
      </c>
      <c s="6" t="s">
        <v>262</v>
      </c>
      <c s="36" t="s">
        <v>53</v>
      </c>
      <c s="37">
        <v>95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229.5">
      <c r="A93" t="s">
        <v>57</v>
      </c>
      <c r="E93" s="39" t="s">
        <v>263</v>
      </c>
    </row>
    <row r="94" spans="1:16" ht="25.5">
      <c r="A94" t="s">
        <v>49</v>
      </c>
      <c s="34" t="s">
        <v>144</v>
      </c>
      <c s="34" t="s">
        <v>272</v>
      </c>
      <c s="35" t="s">
        <v>51</v>
      </c>
      <c s="6" t="s">
        <v>273</v>
      </c>
      <c s="36" t="s">
        <v>274</v>
      </c>
      <c s="37">
        <v>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40.25">
      <c r="A97" t="s">
        <v>57</v>
      </c>
      <c r="E97" s="39" t="s">
        <v>275</v>
      </c>
    </row>
    <row r="98" spans="1:16" ht="12.75">
      <c r="A98" t="s">
        <v>49</v>
      </c>
      <c s="34" t="s">
        <v>148</v>
      </c>
      <c s="34" t="s">
        <v>277</v>
      </c>
      <c s="35" t="s">
        <v>51</v>
      </c>
      <c s="6" t="s">
        <v>278</v>
      </c>
      <c s="36" t="s">
        <v>279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280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531</v>
      </c>
      <c r="E4" s="26" t="s">
        <v>532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534</v>
      </c>
      <c r="E8" s="30" t="s">
        <v>532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535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536</v>
      </c>
      <c s="35" t="s">
        <v>51</v>
      </c>
      <c s="6" t="s">
        <v>537</v>
      </c>
      <c s="36" t="s">
        <v>279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538</v>
      </c>
      <c>
        <f>(M10*21)/100</f>
      </c>
      <c t="s">
        <v>27</v>
      </c>
    </row>
    <row r="11" spans="1:5" ht="12.75">
      <c r="A11" s="35" t="s">
        <v>55</v>
      </c>
      <c r="E11" s="39" t="s">
        <v>539</v>
      </c>
    </row>
    <row r="12" spans="1:5" ht="12.75">
      <c r="A12" s="35" t="s">
        <v>56</v>
      </c>
      <c r="E12" s="40" t="s">
        <v>540</v>
      </c>
    </row>
    <row r="13" spans="1:5" ht="89.25">
      <c r="A13" t="s">
        <v>57</v>
      </c>
      <c r="E13" s="39" t="s">
        <v>541</v>
      </c>
    </row>
    <row r="14" spans="1:16" ht="12.75">
      <c r="A14" t="s">
        <v>49</v>
      </c>
      <c s="34" t="s">
        <v>27</v>
      </c>
      <c s="34" t="s">
        <v>542</v>
      </c>
      <c s="35" t="s">
        <v>51</v>
      </c>
      <c s="6" t="s">
        <v>543</v>
      </c>
      <c s="36" t="s">
        <v>279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538</v>
      </c>
      <c>
        <f>(M14*21)/100</f>
      </c>
      <c t="s">
        <v>27</v>
      </c>
    </row>
    <row r="15" spans="1:5" ht="12.75">
      <c r="A15" s="35" t="s">
        <v>55</v>
      </c>
      <c r="E15" s="39" t="s">
        <v>544</v>
      </c>
    </row>
    <row r="16" spans="1:5" ht="12.75">
      <c r="A16" s="35" t="s">
        <v>56</v>
      </c>
      <c r="E16" s="40" t="s">
        <v>540</v>
      </c>
    </row>
    <row r="17" spans="1:5" ht="102">
      <c r="A17" t="s">
        <v>57</v>
      </c>
      <c r="E17" s="39" t="s">
        <v>545</v>
      </c>
    </row>
    <row r="18" spans="1:16" ht="12.75">
      <c r="A18" t="s">
        <v>49</v>
      </c>
      <c s="34" t="s">
        <v>26</v>
      </c>
      <c s="34" t="s">
        <v>546</v>
      </c>
      <c s="35" t="s">
        <v>51</v>
      </c>
      <c s="6" t="s">
        <v>547</v>
      </c>
      <c s="36" t="s">
        <v>279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538</v>
      </c>
      <c>
        <f>(M18*21)/100</f>
      </c>
      <c t="s">
        <v>27</v>
      </c>
    </row>
    <row r="19" spans="1:5" ht="12.75">
      <c r="A19" s="35" t="s">
        <v>55</v>
      </c>
      <c r="E19" s="39" t="s">
        <v>548</v>
      </c>
    </row>
    <row r="20" spans="1:5" ht="12.75">
      <c r="A20" s="35" t="s">
        <v>56</v>
      </c>
      <c r="E20" s="40" t="s">
        <v>540</v>
      </c>
    </row>
    <row r="21" spans="1:5" ht="38.25">
      <c r="A21" t="s">
        <v>57</v>
      </c>
      <c r="E21" s="39" t="s">
        <v>549</v>
      </c>
    </row>
    <row r="22" spans="1:13" ht="12.75">
      <c r="A22" t="s">
        <v>46</v>
      </c>
      <c r="C22" s="31" t="s">
        <v>27</v>
      </c>
      <c r="E22" s="33" t="s">
        <v>550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551</v>
      </c>
      <c s="35" t="s">
        <v>51</v>
      </c>
      <c s="6" t="s">
        <v>552</v>
      </c>
      <c s="36" t="s">
        <v>279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538</v>
      </c>
      <c>
        <f>(M23*21)/100</f>
      </c>
      <c t="s">
        <v>27</v>
      </c>
    </row>
    <row r="24" spans="1:5" ht="12.75">
      <c r="A24" s="35" t="s">
        <v>55</v>
      </c>
      <c r="E24" s="39" t="s">
        <v>553</v>
      </c>
    </row>
    <row r="25" spans="1:5" ht="12.75">
      <c r="A25" s="35" t="s">
        <v>56</v>
      </c>
      <c r="E25" s="40" t="s">
        <v>540</v>
      </c>
    </row>
    <row r="26" spans="1:5" ht="89.25">
      <c r="A26" t="s">
        <v>57</v>
      </c>
      <c r="E26" s="39" t="s">
        <v>554</v>
      </c>
    </row>
    <row r="27" spans="1:16" ht="12.75">
      <c r="A27" t="s">
        <v>49</v>
      </c>
      <c s="34" t="s">
        <v>73</v>
      </c>
      <c s="34" t="s">
        <v>555</v>
      </c>
      <c s="35" t="s">
        <v>51</v>
      </c>
      <c s="6" t="s">
        <v>556</v>
      </c>
      <c s="36" t="s">
        <v>279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538</v>
      </c>
      <c>
        <f>(M27*21)/100</f>
      </c>
      <c t="s">
        <v>27</v>
      </c>
    </row>
    <row r="28" spans="1:5" ht="12.75">
      <c r="A28" s="35" t="s">
        <v>55</v>
      </c>
      <c r="E28" s="39" t="s">
        <v>557</v>
      </c>
    </row>
    <row r="29" spans="1:5" ht="12.75">
      <c r="A29" s="35" t="s">
        <v>56</v>
      </c>
      <c r="E29" s="40" t="s">
        <v>540</v>
      </c>
    </row>
    <row r="30" spans="1:5" ht="76.5">
      <c r="A30" t="s">
        <v>57</v>
      </c>
      <c r="E30" s="39" t="s">
        <v>558</v>
      </c>
    </row>
    <row r="31" spans="1:16" ht="12.75">
      <c r="A31" t="s">
        <v>49</v>
      </c>
      <c s="34" t="s">
        <v>77</v>
      </c>
      <c s="34" t="s">
        <v>559</v>
      </c>
      <c s="35" t="s">
        <v>51</v>
      </c>
      <c s="6" t="s">
        <v>560</v>
      </c>
      <c s="36" t="s">
        <v>279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538</v>
      </c>
      <c>
        <f>(M31*21)/100</f>
      </c>
      <c t="s">
        <v>27</v>
      </c>
    </row>
    <row r="32" spans="1:5" ht="12.75">
      <c r="A32" s="35" t="s">
        <v>55</v>
      </c>
      <c r="E32" s="39" t="s">
        <v>561</v>
      </c>
    </row>
    <row r="33" spans="1:5" ht="12.75">
      <c r="A33" s="35" t="s">
        <v>56</v>
      </c>
      <c r="E33" s="40" t="s">
        <v>562</v>
      </c>
    </row>
    <row r="34" spans="1:5" ht="25.5">
      <c r="A34" t="s">
        <v>57</v>
      </c>
      <c r="E34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